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414"/>
  <workbookPr codeName="Denne_projektmappe"/>
  <mc:AlternateContent xmlns:mc="http://schemas.openxmlformats.org/markup-compatibility/2006">
    <mc:Choice Requires="x15">
      <x15ac:absPath xmlns:x15ac="http://schemas.microsoft.com/office/spreadsheetml/2010/11/ac" url="/Users/millegn/Documents/DDS/Divilejr2019/MADPLAN SIDSTE FILER/"/>
    </mc:Choice>
  </mc:AlternateContent>
  <xr:revisionPtr revIDLastSave="0" documentId="8_{88D1B119-62EF-BE42-AA13-BD6D8492F8A8}" xr6:coauthVersionLast="43" xr6:coauthVersionMax="43" xr10:uidLastSave="{00000000-0000-0000-0000-000000000000}"/>
  <bookViews>
    <workbookView xWindow="0" yWindow="460" windowWidth="20500" windowHeight="8340" tabRatio="809" xr2:uid="{00000000-000D-0000-FFFF-FFFF00000000}"/>
  </bookViews>
  <sheets>
    <sheet name="Velkomst" sheetId="27" r:id="rId1"/>
    <sheet name="Indkøbsliste" sheetId="2" r:id="rId2"/>
    <sheet name="Burgere" sheetId="20" r:id="rId3"/>
    <sheet name="Satayspyd mv." sheetId="21" r:id="rId4"/>
    <sheet name="Marokkanske Kødboller" sheetId="14" r:id="rId5"/>
    <sheet name="Bjarkes Afrikagryde" sheetId="4" r:id="rId6"/>
    <sheet name="Gurregryde" sheetId="11" r:id="rId7"/>
    <sheet name="Medisterpølse" sheetId="15" r:id="rId8"/>
    <sheet name="Kyllingelår" sheetId="26" r:id="rId9"/>
    <sheet name="Ekstra Desserter" sheetId="23" state="hidden" r:id="rId10"/>
    <sheet name="Chili Con Carne" sheetId="13" state="hidden" r:id="rId11"/>
    <sheet name="Boller i Karry" sheetId="12" state="hidden" r:id="rId12"/>
    <sheet name="Boller i Karry (2)" sheetId="18" state="hidden" r:id="rId13"/>
    <sheet name="Blank" sheetId="10" state="hidden" r:id="rId14"/>
    <sheet name="Ark1" sheetId="19" state="hidden" r:id="rId15"/>
  </sheets>
  <definedNames>
    <definedName name="Tabs" localSheetId="2">_xludf.SUBSTITUTE(_xludf.GET.WORKBOOK(1),"["&amp;_xludf.GET.WORKBOOK(16)&amp;"]","")</definedName>
    <definedName name="Tabs" localSheetId="9">_xludf.SUBSTITUTE(_xludf.GET.WORKBOOK(1),"["&amp;_xludf.GET.WORKBOOK(16)&amp;"]","")</definedName>
    <definedName name="Tabs" localSheetId="8">_xludf.SUBSTITUTE(_xludf.GET.WORKBOOK(1),"["&amp;_xludf.GET.WORKBOOK(16)&amp;"]","")</definedName>
    <definedName name="Tabs" localSheetId="3">_xludf.SUBSTITUTE(_xludf.GET.WORKBOOK(1),"["&amp;_xludf.GET.WORKBOOK(16)&amp;"]","")</definedName>
    <definedName name="Tabs">_xludf.SUBSTITUTE(_xludf.GET.WORKBOOK(1),"["&amp;_xludf.GET.WORKBOOK(16)&amp;"]","")</definedName>
    <definedName name="_xlnm.Print_Area" localSheetId="5">'Bjarkes Afrikagryde'!$A$1:$T$75</definedName>
    <definedName name="_xlnm.Print_Area" localSheetId="8">Kyllingelår!$A$1:$T$92</definedName>
    <definedName name="_xlnm.Print_Area" localSheetId="4">'Marokkanske Kødboller'!$A$1:$T$72</definedName>
    <definedName name="_xlnm.Print_Area" localSheetId="3">'Satayspyd mv.'!$A$1:$T$73</definedName>
    <definedName name="_xlnm.Print_Area" localSheetId="0">Velkomst!$A$1:$K$49</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5" i="14" l="1"/>
  <c r="E10" i="14" s="1"/>
  <c r="E5" i="14"/>
  <c r="S5" i="14" s="1"/>
  <c r="E12" i="14"/>
  <c r="E9" i="14"/>
  <c r="E7" i="14"/>
  <c r="E5" i="20"/>
  <c r="E8" i="14" l="1"/>
  <c r="E13" i="14"/>
  <c r="E14" i="14"/>
  <c r="E18" i="14"/>
  <c r="E15" i="14"/>
  <c r="E16" i="14"/>
  <c r="A38" i="20" l="1"/>
  <c r="H38" i="20"/>
  <c r="O38" i="20"/>
  <c r="O39" i="15"/>
  <c r="H39" i="15"/>
  <c r="A39" i="15"/>
  <c r="O40" i="11"/>
  <c r="H40" i="11"/>
  <c r="A40" i="11"/>
  <c r="O39" i="4"/>
  <c r="H39" i="4"/>
  <c r="A39" i="4"/>
  <c r="O39" i="14"/>
  <c r="H39" i="14"/>
  <c r="A39" i="14"/>
  <c r="O38" i="21"/>
  <c r="H38" i="21"/>
  <c r="O39" i="26" l="1"/>
  <c r="Q39" i="26"/>
  <c r="H39" i="26"/>
  <c r="A39" i="26"/>
  <c r="A400" i="2" l="1"/>
  <c r="A401" i="2"/>
  <c r="A402" i="2"/>
  <c r="A403" i="2"/>
  <c r="A404" i="2"/>
  <c r="A405" i="2"/>
  <c r="A406" i="2"/>
  <c r="A407" i="2"/>
  <c r="A408" i="2"/>
  <c r="A409" i="2"/>
  <c r="A410" i="2"/>
  <c r="A411" i="2"/>
  <c r="A412" i="2"/>
  <c r="A413" i="2"/>
  <c r="A399" i="2"/>
  <c r="A383" i="2"/>
  <c r="A384" i="2"/>
  <c r="A385" i="2"/>
  <c r="A386" i="2"/>
  <c r="A387" i="2"/>
  <c r="A388" i="2"/>
  <c r="A389" i="2"/>
  <c r="A390" i="2"/>
  <c r="A391" i="2"/>
  <c r="A392" i="2"/>
  <c r="A393" i="2"/>
  <c r="A394" i="2"/>
  <c r="A395" i="2"/>
  <c r="A396" i="2"/>
  <c r="A382" i="2"/>
  <c r="A366" i="2"/>
  <c r="A367" i="2"/>
  <c r="A368" i="2"/>
  <c r="A369" i="2"/>
  <c r="A370" i="2"/>
  <c r="A371" i="2"/>
  <c r="A372" i="2"/>
  <c r="A373" i="2"/>
  <c r="A374" i="2"/>
  <c r="A375" i="2"/>
  <c r="A376" i="2"/>
  <c r="A377" i="2"/>
  <c r="A378" i="2"/>
  <c r="A379" i="2"/>
  <c r="A365" i="2"/>
  <c r="A314" i="2"/>
  <c r="A315" i="2"/>
  <c r="A316" i="2"/>
  <c r="A317" i="2"/>
  <c r="A318" i="2"/>
  <c r="A319" i="2"/>
  <c r="A320" i="2"/>
  <c r="A321" i="2"/>
  <c r="A322" i="2"/>
  <c r="A323" i="2"/>
  <c r="A324" i="2"/>
  <c r="A325" i="2"/>
  <c r="A326" i="2"/>
  <c r="A327" i="2"/>
  <c r="A313" i="2"/>
  <c r="A331" i="2"/>
  <c r="A332" i="2"/>
  <c r="A333" i="2"/>
  <c r="A334" i="2"/>
  <c r="A335" i="2"/>
  <c r="A336" i="2"/>
  <c r="A337" i="2"/>
  <c r="A338" i="2"/>
  <c r="A339" i="2"/>
  <c r="A340" i="2"/>
  <c r="A341" i="2"/>
  <c r="A342" i="2"/>
  <c r="A343" i="2"/>
  <c r="A344" i="2"/>
  <c r="A330" i="2"/>
  <c r="A348" i="2"/>
  <c r="A349" i="2"/>
  <c r="A350" i="2"/>
  <c r="A351" i="2"/>
  <c r="A352" i="2"/>
  <c r="A353" i="2"/>
  <c r="A354" i="2"/>
  <c r="A355" i="2"/>
  <c r="A356" i="2"/>
  <c r="A357" i="2"/>
  <c r="A358" i="2"/>
  <c r="A359" i="2"/>
  <c r="A360" i="2"/>
  <c r="A361" i="2"/>
  <c r="A347" i="2"/>
  <c r="A295" i="2"/>
  <c r="A296" i="2"/>
  <c r="A297" i="2"/>
  <c r="A298" i="2"/>
  <c r="A299" i="2"/>
  <c r="A300" i="2"/>
  <c r="A301" i="2"/>
  <c r="A302" i="2"/>
  <c r="A303" i="2"/>
  <c r="A304" i="2"/>
  <c r="A305" i="2"/>
  <c r="A306" i="2"/>
  <c r="A307" i="2"/>
  <c r="A308" i="2"/>
  <c r="A294" i="2"/>
  <c r="A278" i="2"/>
  <c r="A279" i="2"/>
  <c r="A280" i="2"/>
  <c r="A281" i="2"/>
  <c r="A282" i="2"/>
  <c r="A283" i="2"/>
  <c r="A284" i="2"/>
  <c r="A285" i="2"/>
  <c r="A286" i="2"/>
  <c r="A287" i="2"/>
  <c r="A288" i="2"/>
  <c r="A289" i="2"/>
  <c r="A290" i="2"/>
  <c r="A291" i="2"/>
  <c r="A277" i="2"/>
  <c r="A261" i="2"/>
  <c r="A262" i="2"/>
  <c r="A263" i="2"/>
  <c r="A264" i="2"/>
  <c r="A265" i="2"/>
  <c r="A266" i="2"/>
  <c r="A267" i="2"/>
  <c r="A268" i="2"/>
  <c r="A269" i="2"/>
  <c r="A270" i="2"/>
  <c r="A271" i="2"/>
  <c r="A272" i="2"/>
  <c r="A273" i="2"/>
  <c r="A274" i="2"/>
  <c r="A260" i="2"/>
  <c r="A209" i="2"/>
  <c r="A210" i="2"/>
  <c r="A211" i="2"/>
  <c r="A212" i="2"/>
  <c r="A213" i="2"/>
  <c r="A214" i="2"/>
  <c r="A215" i="2"/>
  <c r="A216" i="2"/>
  <c r="A217" i="2"/>
  <c r="A218" i="2"/>
  <c r="A219" i="2"/>
  <c r="A220" i="2"/>
  <c r="A221" i="2"/>
  <c r="A222" i="2"/>
  <c r="A208" i="2"/>
  <c r="A226" i="2"/>
  <c r="A227" i="2"/>
  <c r="A228" i="2"/>
  <c r="A229" i="2"/>
  <c r="A230" i="2"/>
  <c r="A231" i="2"/>
  <c r="A232" i="2"/>
  <c r="A233" i="2"/>
  <c r="A234" i="2"/>
  <c r="A235" i="2"/>
  <c r="A236" i="2"/>
  <c r="A237" i="2"/>
  <c r="A238" i="2"/>
  <c r="A239" i="2"/>
  <c r="A225" i="2"/>
  <c r="A243" i="2"/>
  <c r="A244" i="2"/>
  <c r="A245" i="2"/>
  <c r="A246" i="2"/>
  <c r="A247" i="2"/>
  <c r="A248" i="2"/>
  <c r="A249" i="2"/>
  <c r="A250" i="2"/>
  <c r="A251" i="2"/>
  <c r="A252" i="2"/>
  <c r="A253" i="2"/>
  <c r="A254" i="2"/>
  <c r="A255" i="2"/>
  <c r="A256" i="2"/>
  <c r="A242" i="2"/>
  <c r="A137" i="2"/>
  <c r="A138" i="2"/>
  <c r="A139" i="2"/>
  <c r="A140" i="2"/>
  <c r="A141" i="2"/>
  <c r="A142" i="2"/>
  <c r="A143" i="2"/>
  <c r="A144" i="2"/>
  <c r="A145" i="2"/>
  <c r="A146" i="2"/>
  <c r="A147" i="2"/>
  <c r="A148" i="2"/>
  <c r="A136" i="2"/>
  <c r="L5" i="12"/>
  <c r="E5" i="12"/>
  <c r="S5" i="12" s="1"/>
  <c r="E5" i="13"/>
  <c r="L5" i="13"/>
  <c r="A190" i="2"/>
  <c r="A191" i="2"/>
  <c r="A192" i="2"/>
  <c r="A193" i="2"/>
  <c r="A194" i="2"/>
  <c r="A195" i="2"/>
  <c r="A196" i="2"/>
  <c r="A197" i="2"/>
  <c r="A198" i="2"/>
  <c r="A199" i="2"/>
  <c r="A200" i="2"/>
  <c r="A201" i="2"/>
  <c r="A202" i="2"/>
  <c r="A203" i="2"/>
  <c r="A189" i="2"/>
  <c r="A175" i="2"/>
  <c r="A176" i="2"/>
  <c r="A177" i="2"/>
  <c r="A178" i="2"/>
  <c r="A179" i="2"/>
  <c r="A180" i="2"/>
  <c r="A181" i="2"/>
  <c r="A182" i="2"/>
  <c r="A183" i="2"/>
  <c r="A184" i="2"/>
  <c r="A185" i="2"/>
  <c r="A174"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L5" i="26"/>
  <c r="E5" i="26"/>
  <c r="A398" i="2"/>
  <c r="A381" i="2"/>
  <c r="A364" i="2"/>
  <c r="A346" i="2"/>
  <c r="A329" i="2"/>
  <c r="A312" i="2"/>
  <c r="C331" i="2"/>
  <c r="D331" i="2"/>
  <c r="C332" i="2"/>
  <c r="D332" i="2"/>
  <c r="C333" i="2"/>
  <c r="D333" i="2"/>
  <c r="C334" i="2"/>
  <c r="D334" i="2"/>
  <c r="C335" i="2"/>
  <c r="D335" i="2"/>
  <c r="L5" i="15"/>
  <c r="E5" i="15"/>
  <c r="A276" i="2"/>
  <c r="A293" i="2"/>
  <c r="A259" i="2"/>
  <c r="D233" i="2"/>
  <c r="D234" i="2"/>
  <c r="C235" i="2"/>
  <c r="D235" i="2"/>
  <c r="C236" i="2"/>
  <c r="D236" i="2"/>
  <c r="L5" i="11"/>
  <c r="E5" i="11"/>
  <c r="L5" i="4"/>
  <c r="E5" i="4"/>
  <c r="A241" i="2"/>
  <c r="A224" i="2"/>
  <c r="A207" i="2"/>
  <c r="C189" i="2"/>
  <c r="C190" i="2"/>
  <c r="C191" i="2"/>
  <c r="C192" i="2"/>
  <c r="C193" i="2"/>
  <c r="C194" i="2"/>
  <c r="C195" i="2"/>
  <c r="C196" i="2"/>
  <c r="C197" i="2"/>
  <c r="C198" i="2"/>
  <c r="C199" i="2"/>
  <c r="C200" i="2"/>
  <c r="C201" i="2"/>
  <c r="C176" i="2"/>
  <c r="D176" i="2"/>
  <c r="A171" i="2"/>
  <c r="A172" i="2"/>
  <c r="A173" i="2"/>
  <c r="C154" i="2"/>
  <c r="C155" i="2"/>
  <c r="C156" i="2"/>
  <c r="C157" i="2"/>
  <c r="C159" i="2"/>
  <c r="C160" i="2"/>
  <c r="C161" i="2"/>
  <c r="C162" i="2"/>
  <c r="C163" i="2"/>
  <c r="C165" i="2"/>
  <c r="C166" i="2"/>
  <c r="A153" i="2"/>
  <c r="A154" i="2"/>
  <c r="A155" i="2"/>
  <c r="A156" i="2"/>
  <c r="A157" i="2"/>
  <c r="A158" i="2"/>
  <c r="A159" i="2"/>
  <c r="A160" i="2"/>
  <c r="A161" i="2"/>
  <c r="A162" i="2"/>
  <c r="A163" i="2"/>
  <c r="A164" i="2"/>
  <c r="A165" i="2"/>
  <c r="A166" i="2"/>
  <c r="A170" i="2"/>
  <c r="A188" i="2"/>
  <c r="A152" i="2"/>
  <c r="D136" i="2"/>
  <c r="C148" i="2"/>
  <c r="D148" i="2"/>
  <c r="B151" i="2"/>
  <c r="D151" i="2"/>
  <c r="A135" i="2"/>
  <c r="L5" i="21"/>
  <c r="E5" i="21"/>
  <c r="A120" i="2"/>
  <c r="A105" i="2"/>
  <c r="A106" i="2"/>
  <c r="A107" i="2"/>
  <c r="A108" i="2"/>
  <c r="A109" i="2"/>
  <c r="A110" i="2"/>
  <c r="A111" i="2"/>
  <c r="A112" i="2"/>
  <c r="A113" i="2"/>
  <c r="A114" i="2"/>
  <c r="A115" i="2"/>
  <c r="A116" i="2"/>
  <c r="A118" i="2"/>
  <c r="L5" i="20"/>
  <c r="F363" i="2"/>
  <c r="F59" i="2"/>
  <c r="E11" i="20" l="1"/>
  <c r="E7" i="20"/>
  <c r="E17" i="20"/>
  <c r="E8" i="20"/>
  <c r="E15" i="20"/>
  <c r="E10" i="20"/>
  <c r="E12" i="20"/>
  <c r="E9" i="20"/>
  <c r="E14" i="20"/>
  <c r="E16" i="20"/>
  <c r="E13" i="20"/>
  <c r="S5" i="4"/>
  <c r="S5" i="11"/>
  <c r="S5" i="13"/>
  <c r="S5" i="26"/>
  <c r="S5" i="15"/>
  <c r="S5" i="20"/>
  <c r="S5" i="21"/>
  <c r="E9" i="4"/>
  <c r="C211" i="2" s="1"/>
  <c r="F9" i="4"/>
  <c r="D211" i="2" s="1"/>
  <c r="E10" i="4"/>
  <c r="C212" i="2" s="1"/>
  <c r="F10" i="4"/>
  <c r="D212" i="2" s="1"/>
  <c r="E11" i="4"/>
  <c r="C213" i="2" s="1"/>
  <c r="F11" i="4"/>
  <c r="D213" i="2" s="1"/>
  <c r="E12" i="4"/>
  <c r="C214" i="2" s="1"/>
  <c r="F12" i="4"/>
  <c r="D214" i="2" s="1"/>
  <c r="E13" i="4"/>
  <c r="C215" i="2" s="1"/>
  <c r="F13" i="4"/>
  <c r="D215" i="2" s="1"/>
  <c r="E14" i="4"/>
  <c r="C216" i="2" s="1"/>
  <c r="F14" i="4"/>
  <c r="D216" i="2" s="1"/>
  <c r="E15" i="4"/>
  <c r="C217" i="2" s="1"/>
  <c r="F15" i="4"/>
  <c r="D217" i="2" s="1"/>
  <c r="E16" i="4"/>
  <c r="C218" i="2" s="1"/>
  <c r="F16" i="4"/>
  <c r="D218" i="2" s="1"/>
  <c r="E17" i="4"/>
  <c r="C219" i="2" s="1"/>
  <c r="F17" i="4"/>
  <c r="D219" i="2" s="1"/>
  <c r="E18" i="4"/>
  <c r="C220" i="2" s="1"/>
  <c r="F18" i="4"/>
  <c r="D220" i="2" s="1"/>
  <c r="E19" i="4"/>
  <c r="C221" i="2" s="1"/>
  <c r="F19" i="4"/>
  <c r="D221" i="2" s="1"/>
  <c r="E20" i="4"/>
  <c r="C222" i="2" s="1"/>
  <c r="F20" i="4"/>
  <c r="D222" i="2" s="1"/>
  <c r="F16" i="14" l="1"/>
  <c r="D163" i="2" s="1"/>
  <c r="T20" i="26" l="1"/>
  <c r="D413" i="2" s="1"/>
  <c r="S20" i="26"/>
  <c r="C413" i="2" s="1"/>
  <c r="M20" i="26"/>
  <c r="L20" i="26"/>
  <c r="F20" i="26"/>
  <c r="D379" i="2" s="1"/>
  <c r="E20" i="26"/>
  <c r="C379" i="2" s="1"/>
  <c r="T19" i="26"/>
  <c r="D412" i="2" s="1"/>
  <c r="S19" i="26"/>
  <c r="C412" i="2" s="1"/>
  <c r="M19" i="26"/>
  <c r="L19" i="26"/>
  <c r="F19" i="26"/>
  <c r="D378" i="2" s="1"/>
  <c r="E19" i="26"/>
  <c r="C378" i="2" s="1"/>
  <c r="T18" i="26"/>
  <c r="D411" i="2" s="1"/>
  <c r="S18" i="26"/>
  <c r="C411" i="2" s="1"/>
  <c r="M18" i="26"/>
  <c r="L18" i="26"/>
  <c r="F18" i="26"/>
  <c r="D377" i="2" s="1"/>
  <c r="E18" i="26"/>
  <c r="C377" i="2" s="1"/>
  <c r="T17" i="26"/>
  <c r="D410" i="2" s="1"/>
  <c r="S17" i="26"/>
  <c r="C410" i="2" s="1"/>
  <c r="M17" i="26"/>
  <c r="L17" i="26"/>
  <c r="F17" i="26"/>
  <c r="D376" i="2" s="1"/>
  <c r="E17" i="26"/>
  <c r="C376" i="2" s="1"/>
  <c r="T16" i="26"/>
  <c r="D409" i="2" s="1"/>
  <c r="S16" i="26"/>
  <c r="C409" i="2" s="1"/>
  <c r="M16" i="26"/>
  <c r="L16" i="26"/>
  <c r="F16" i="26"/>
  <c r="D375" i="2" s="1"/>
  <c r="E16" i="26"/>
  <c r="C375" i="2" s="1"/>
  <c r="T15" i="26"/>
  <c r="D408" i="2" s="1"/>
  <c r="S15" i="26"/>
  <c r="C408" i="2" s="1"/>
  <c r="M15" i="26"/>
  <c r="L15" i="26"/>
  <c r="F15" i="26"/>
  <c r="D374" i="2" s="1"/>
  <c r="E15" i="26"/>
  <c r="C374" i="2" s="1"/>
  <c r="T14" i="26"/>
  <c r="D407" i="2" s="1"/>
  <c r="S14" i="26"/>
  <c r="C407" i="2" s="1"/>
  <c r="M14" i="26"/>
  <c r="L14" i="26"/>
  <c r="F14" i="26"/>
  <c r="D373" i="2" s="1"/>
  <c r="E14" i="26"/>
  <c r="C373" i="2" s="1"/>
  <c r="T13" i="26"/>
  <c r="D406" i="2" s="1"/>
  <c r="S13" i="26"/>
  <c r="C406" i="2" s="1"/>
  <c r="M13" i="26"/>
  <c r="L13" i="26"/>
  <c r="F13" i="26"/>
  <c r="D372" i="2" s="1"/>
  <c r="E13" i="26"/>
  <c r="C372" i="2" s="1"/>
  <c r="T12" i="26"/>
  <c r="D405" i="2" s="1"/>
  <c r="S12" i="26"/>
  <c r="C405" i="2" s="1"/>
  <c r="M12" i="26"/>
  <c r="L12" i="26"/>
  <c r="F12" i="26"/>
  <c r="D371" i="2" s="1"/>
  <c r="E12" i="26"/>
  <c r="C371" i="2" s="1"/>
  <c r="T11" i="26"/>
  <c r="D404" i="2" s="1"/>
  <c r="S11" i="26"/>
  <c r="C404" i="2" s="1"/>
  <c r="M11" i="26"/>
  <c r="L11" i="26"/>
  <c r="F11" i="26"/>
  <c r="D370" i="2" s="1"/>
  <c r="E11" i="26"/>
  <c r="C370" i="2" s="1"/>
  <c r="T10" i="26"/>
  <c r="D403" i="2" s="1"/>
  <c r="S10" i="26"/>
  <c r="C403" i="2" s="1"/>
  <c r="M10" i="26"/>
  <c r="L10" i="26"/>
  <c r="F10" i="26"/>
  <c r="D369" i="2" s="1"/>
  <c r="E10" i="26"/>
  <c r="C369" i="2" s="1"/>
  <c r="T9" i="26"/>
  <c r="D402" i="2" s="1"/>
  <c r="S9" i="26"/>
  <c r="C402" i="2" s="1"/>
  <c r="M9" i="26"/>
  <c r="L9" i="26"/>
  <c r="F9" i="26"/>
  <c r="D368" i="2" s="1"/>
  <c r="E9" i="26"/>
  <c r="C368" i="2" s="1"/>
  <c r="T8" i="26"/>
  <c r="D401" i="2" s="1"/>
  <c r="S8" i="26"/>
  <c r="C401" i="2" s="1"/>
  <c r="M8" i="26"/>
  <c r="L8" i="26"/>
  <c r="F8" i="26"/>
  <c r="D367" i="2" s="1"/>
  <c r="E8" i="26"/>
  <c r="C367" i="2" s="1"/>
  <c r="T7" i="26"/>
  <c r="D400" i="2" s="1"/>
  <c r="S7" i="26"/>
  <c r="C400" i="2" s="1"/>
  <c r="M7" i="26"/>
  <c r="L7" i="26"/>
  <c r="F7" i="26"/>
  <c r="D366" i="2" s="1"/>
  <c r="E7" i="26"/>
  <c r="C366" i="2" s="1"/>
  <c r="T6" i="26"/>
  <c r="D399" i="2" s="1"/>
  <c r="S6" i="26"/>
  <c r="C399" i="2" s="1"/>
  <c r="M6" i="26"/>
  <c r="L6" i="26"/>
  <c r="F6" i="26"/>
  <c r="D365" i="2" s="1"/>
  <c r="E6" i="26"/>
  <c r="C365" i="2" s="1"/>
  <c r="F311" i="2"/>
  <c r="C363" i="2"/>
  <c r="E363" i="2" s="1"/>
  <c r="C104" i="2"/>
  <c r="D6" i="2"/>
  <c r="C151" i="2" s="1"/>
  <c r="E151" i="2" s="1"/>
  <c r="D4" i="2"/>
  <c r="C90" i="2" l="1"/>
  <c r="D90" i="2" s="1"/>
  <c r="C96" i="2"/>
  <c r="D96" i="2" s="1"/>
  <c r="C97" i="2"/>
  <c r="D97" i="2" s="1"/>
  <c r="C98" i="2"/>
  <c r="D98" i="2" s="1"/>
  <c r="C99" i="2"/>
  <c r="D99" i="2" s="1"/>
  <c r="C100" i="2"/>
  <c r="D100" i="2" s="1"/>
  <c r="C101" i="2"/>
  <c r="D101" i="2" s="1"/>
  <c r="C102" i="2"/>
  <c r="D102" i="2" s="1"/>
  <c r="C83" i="2"/>
  <c r="D83" i="2" s="1"/>
  <c r="C84" i="2"/>
  <c r="D84" i="2" s="1"/>
  <c r="C85" i="2"/>
  <c r="D85" i="2" s="1"/>
  <c r="C86" i="2"/>
  <c r="D86" i="2" s="1"/>
  <c r="C87" i="2"/>
  <c r="D87" i="2" s="1"/>
  <c r="C88" i="2"/>
  <c r="D88" i="2" s="1"/>
  <c r="C78" i="2"/>
  <c r="D78" i="2" s="1"/>
  <c r="C73" i="2"/>
  <c r="D73" i="2" s="1"/>
  <c r="A91" i="2"/>
  <c r="A92" i="2"/>
  <c r="A93" i="2"/>
  <c r="A94" i="2"/>
  <c r="A95" i="2"/>
  <c r="A96" i="2"/>
  <c r="A97" i="2"/>
  <c r="A98" i="2"/>
  <c r="A99" i="2"/>
  <c r="A100" i="2"/>
  <c r="A101" i="2"/>
  <c r="A102" i="2"/>
  <c r="A90" i="2"/>
  <c r="A76" i="2"/>
  <c r="A77" i="2"/>
  <c r="A78" i="2"/>
  <c r="A79" i="2"/>
  <c r="A80" i="2"/>
  <c r="A81" i="2"/>
  <c r="A82" i="2"/>
  <c r="A83" i="2"/>
  <c r="A84" i="2"/>
  <c r="A85" i="2"/>
  <c r="A86" i="2"/>
  <c r="A87" i="2"/>
  <c r="A88" i="2"/>
  <c r="A75" i="2"/>
  <c r="A62" i="2"/>
  <c r="A63" i="2"/>
  <c r="A64" i="2"/>
  <c r="A65" i="2"/>
  <c r="A66" i="2"/>
  <c r="A67" i="2"/>
  <c r="A68" i="2"/>
  <c r="A69" i="2"/>
  <c r="A70" i="2"/>
  <c r="A71" i="2"/>
  <c r="A72" i="2"/>
  <c r="A73" i="2"/>
  <c r="A61" i="2"/>
  <c r="F258" i="2"/>
  <c r="F151" i="2"/>
  <c r="F206" i="2"/>
  <c r="F104" i="2"/>
  <c r="B363" i="2"/>
  <c r="B104" i="2"/>
  <c r="A60" i="2"/>
  <c r="A74" i="2"/>
  <c r="A89" i="2"/>
  <c r="T19" i="23" l="1"/>
  <c r="S19" i="23"/>
  <c r="M19" i="23"/>
  <c r="L19" i="23"/>
  <c r="F19" i="23"/>
  <c r="E19" i="23"/>
  <c r="T18" i="23"/>
  <c r="S18" i="23"/>
  <c r="M18" i="23"/>
  <c r="L18" i="23"/>
  <c r="F18" i="23"/>
  <c r="E18" i="23"/>
  <c r="T17" i="23"/>
  <c r="S17" i="23"/>
  <c r="M17" i="23"/>
  <c r="L17" i="23"/>
  <c r="F17" i="23"/>
  <c r="E17" i="23"/>
  <c r="T16" i="23"/>
  <c r="S16" i="23"/>
  <c r="M16" i="23"/>
  <c r="L16" i="23"/>
  <c r="F16" i="23"/>
  <c r="E16" i="23"/>
  <c r="T15" i="23"/>
  <c r="S15" i="23"/>
  <c r="M15" i="23"/>
  <c r="L15" i="23"/>
  <c r="F15" i="23"/>
  <c r="E15" i="23"/>
  <c r="T14" i="23"/>
  <c r="S14" i="23"/>
  <c r="M14" i="23"/>
  <c r="L14" i="23"/>
  <c r="F14" i="23"/>
  <c r="E14" i="23"/>
  <c r="T13" i="23"/>
  <c r="S13" i="23"/>
  <c r="M13" i="23"/>
  <c r="L13" i="23"/>
  <c r="F13" i="23"/>
  <c r="E13" i="23"/>
  <c r="T12" i="23"/>
  <c r="S12" i="23"/>
  <c r="M12" i="23"/>
  <c r="L12" i="23"/>
  <c r="F12" i="23"/>
  <c r="E12" i="23"/>
  <c r="T11" i="23"/>
  <c r="S11" i="23"/>
  <c r="M11" i="23"/>
  <c r="L11" i="23"/>
  <c r="F11" i="23"/>
  <c r="E11" i="23"/>
  <c r="T10" i="23"/>
  <c r="S10" i="23"/>
  <c r="M10" i="23"/>
  <c r="L10" i="23"/>
  <c r="F10" i="23"/>
  <c r="E10" i="23"/>
  <c r="T9" i="23"/>
  <c r="S9" i="23"/>
  <c r="M9" i="23"/>
  <c r="L9" i="23"/>
  <c r="F9" i="23"/>
  <c r="E9" i="23"/>
  <c r="T8" i="23"/>
  <c r="S8" i="23"/>
  <c r="M8" i="23"/>
  <c r="L8" i="23"/>
  <c r="F8" i="23"/>
  <c r="E8" i="23"/>
  <c r="T7" i="23"/>
  <c r="S7" i="23"/>
  <c r="M7" i="23"/>
  <c r="L7" i="23"/>
  <c r="F7" i="23"/>
  <c r="E7" i="23"/>
  <c r="T6" i="23"/>
  <c r="S6" i="23"/>
  <c r="M6" i="23"/>
  <c r="L6" i="23"/>
  <c r="F6" i="23"/>
  <c r="E6" i="23"/>
  <c r="G23" i="2" l="1"/>
  <c r="K29" i="2"/>
  <c r="L29" i="2" s="1"/>
  <c r="K30" i="2"/>
  <c r="L30" i="2" s="1"/>
  <c r="K31" i="2"/>
  <c r="L31" i="2" s="1"/>
  <c r="K32" i="2"/>
  <c r="L32" i="2" s="1"/>
  <c r="K33" i="2"/>
  <c r="L33" i="2" s="1"/>
  <c r="K34" i="2"/>
  <c r="L34" i="2" s="1"/>
  <c r="K35" i="2"/>
  <c r="L35" i="2" s="1"/>
  <c r="K36" i="2"/>
  <c r="L36" i="2" s="1"/>
  <c r="K37" i="2"/>
  <c r="L37" i="2" s="1"/>
  <c r="K38" i="2"/>
  <c r="L38" i="2" s="1"/>
  <c r="K39" i="2"/>
  <c r="L39" i="2" s="1"/>
  <c r="K40" i="2"/>
  <c r="L40" i="2" s="1"/>
  <c r="K41" i="2"/>
  <c r="L41" i="2" s="1"/>
  <c r="K42" i="2"/>
  <c r="L42" i="2" s="1"/>
  <c r="K43" i="2"/>
  <c r="L43" i="2" s="1"/>
  <c r="H54" i="2"/>
  <c r="H55" i="2"/>
  <c r="H56" i="2"/>
  <c r="H27" i="2"/>
  <c r="H28" i="2"/>
  <c r="H44" i="2"/>
  <c r="G41" i="2"/>
  <c r="H41" i="2" s="1"/>
  <c r="I41" i="2"/>
  <c r="J41" i="2" s="1"/>
  <c r="G42" i="2"/>
  <c r="H42" i="2" s="1"/>
  <c r="I42" i="2"/>
  <c r="J42" i="2" s="1"/>
  <c r="G43" i="2"/>
  <c r="H43" i="2" s="1"/>
  <c r="I43" i="2"/>
  <c r="J43" i="2" s="1"/>
  <c r="T7" i="14"/>
  <c r="D190" i="2" s="1"/>
  <c r="T8" i="14"/>
  <c r="D191" i="2" s="1"/>
  <c r="T9" i="14"/>
  <c r="D192" i="2" s="1"/>
  <c r="T10" i="14"/>
  <c r="D193" i="2" s="1"/>
  <c r="T11" i="14"/>
  <c r="D194" i="2" s="1"/>
  <c r="T12" i="14"/>
  <c r="D195" i="2" s="1"/>
  <c r="T13" i="14"/>
  <c r="D196" i="2" s="1"/>
  <c r="T14" i="14"/>
  <c r="D197" i="2" s="1"/>
  <c r="T15" i="14"/>
  <c r="D198" i="2" s="1"/>
  <c r="T16" i="14"/>
  <c r="D199" i="2" s="1"/>
  <c r="T17" i="14"/>
  <c r="D200" i="2" s="1"/>
  <c r="T18" i="14"/>
  <c r="D201" i="2" s="1"/>
  <c r="T19" i="14"/>
  <c r="D202" i="2" s="1"/>
  <c r="T20" i="14"/>
  <c r="T6" i="14"/>
  <c r="D189" i="2" s="1"/>
  <c r="T7" i="4"/>
  <c r="D243" i="2" s="1"/>
  <c r="T8" i="4"/>
  <c r="D244" i="2" s="1"/>
  <c r="T9" i="4"/>
  <c r="T10" i="4"/>
  <c r="T11" i="4"/>
  <c r="T12" i="4"/>
  <c r="T13" i="4"/>
  <c r="T14" i="4"/>
  <c r="T15" i="4"/>
  <c r="T16" i="4"/>
  <c r="T17" i="4"/>
  <c r="T18" i="4"/>
  <c r="T19" i="4"/>
  <c r="T20" i="4"/>
  <c r="T6" i="4"/>
  <c r="D242" i="2" s="1"/>
  <c r="T7" i="15"/>
  <c r="D348" i="2" s="1"/>
  <c r="T8" i="15"/>
  <c r="D349" i="2" s="1"/>
  <c r="T9" i="15"/>
  <c r="D350" i="2" s="1"/>
  <c r="T10" i="15"/>
  <c r="D351" i="2" s="1"/>
  <c r="T11" i="15"/>
  <c r="D352" i="2" s="1"/>
  <c r="T12" i="15"/>
  <c r="D353" i="2" s="1"/>
  <c r="T13" i="15"/>
  <c r="D354" i="2" s="1"/>
  <c r="T14" i="15"/>
  <c r="D355" i="2" s="1"/>
  <c r="T15" i="15"/>
  <c r="D356" i="2" s="1"/>
  <c r="T16" i="15"/>
  <c r="D357" i="2" s="1"/>
  <c r="T17" i="15"/>
  <c r="D358" i="2" s="1"/>
  <c r="T18" i="15"/>
  <c r="D359" i="2" s="1"/>
  <c r="T19" i="15"/>
  <c r="D360" i="2" s="1"/>
  <c r="T20" i="15"/>
  <c r="D361" i="2" s="1"/>
  <c r="T6" i="15"/>
  <c r="D347" i="2" s="1"/>
  <c r="S7" i="4"/>
  <c r="C243" i="2" s="1"/>
  <c r="S8" i="4"/>
  <c r="C244" i="2" s="1"/>
  <c r="S9" i="4"/>
  <c r="S10" i="4"/>
  <c r="S11" i="4"/>
  <c r="S12" i="4"/>
  <c r="S13" i="4"/>
  <c r="S14" i="4"/>
  <c r="S15" i="4"/>
  <c r="S16" i="4"/>
  <c r="S17" i="4"/>
  <c r="S18" i="4"/>
  <c r="S19" i="4"/>
  <c r="S6" i="4"/>
  <c r="C242" i="2" s="1"/>
  <c r="L7" i="4"/>
  <c r="C226" i="2" s="1"/>
  <c r="L8" i="4"/>
  <c r="C227" i="2" s="1"/>
  <c r="L9" i="4"/>
  <c r="C228" i="2" s="1"/>
  <c r="L10" i="4"/>
  <c r="C229" i="2" s="1"/>
  <c r="L11" i="4"/>
  <c r="C230" i="2" s="1"/>
  <c r="L12" i="4"/>
  <c r="C231" i="2" s="1"/>
  <c r="L13" i="4"/>
  <c r="C232" i="2" s="1"/>
  <c r="L14" i="4"/>
  <c r="C233" i="2" s="1"/>
  <c r="L15" i="4"/>
  <c r="C234" i="2" s="1"/>
  <c r="L6" i="4"/>
  <c r="C225" i="2" s="1"/>
  <c r="E7" i="4"/>
  <c r="C209" i="2" s="1"/>
  <c r="E8" i="4"/>
  <c r="C210" i="2" s="1"/>
  <c r="E6" i="4"/>
  <c r="C208" i="2" s="1"/>
  <c r="T19" i="21" l="1"/>
  <c r="D149" i="2" s="1"/>
  <c r="S19" i="21"/>
  <c r="C149" i="2" s="1"/>
  <c r="M19" i="21"/>
  <c r="L19" i="21"/>
  <c r="F19" i="21"/>
  <c r="E19" i="21"/>
  <c r="M18" i="21"/>
  <c r="D134" i="2" s="1"/>
  <c r="L18" i="21"/>
  <c r="C134" i="2" s="1"/>
  <c r="F18" i="21"/>
  <c r="D118" i="2" s="1"/>
  <c r="E18" i="21"/>
  <c r="C118" i="2" s="1"/>
  <c r="T17" i="21"/>
  <c r="D147" i="2" s="1"/>
  <c r="S17" i="21"/>
  <c r="C147" i="2" s="1"/>
  <c r="M17" i="21"/>
  <c r="L17" i="21"/>
  <c r="F17" i="21"/>
  <c r="D117" i="2" s="1"/>
  <c r="E17" i="21"/>
  <c r="C117" i="2" s="1"/>
  <c r="T16" i="21"/>
  <c r="D146" i="2" s="1"/>
  <c r="S16" i="21"/>
  <c r="C146" i="2" s="1"/>
  <c r="M16" i="21"/>
  <c r="D133" i="2" s="1"/>
  <c r="L16" i="21"/>
  <c r="C133" i="2" s="1"/>
  <c r="F16" i="21"/>
  <c r="D116" i="2" s="1"/>
  <c r="E16" i="21"/>
  <c r="C116" i="2" s="1"/>
  <c r="T15" i="21"/>
  <c r="D145" i="2" s="1"/>
  <c r="S15" i="21"/>
  <c r="C145" i="2" s="1"/>
  <c r="M15" i="21"/>
  <c r="D132" i="2" s="1"/>
  <c r="L15" i="21"/>
  <c r="C132" i="2" s="1"/>
  <c r="F15" i="21"/>
  <c r="D115" i="2" s="1"/>
  <c r="E15" i="21"/>
  <c r="C115" i="2" s="1"/>
  <c r="T14" i="21"/>
  <c r="D144" i="2" s="1"/>
  <c r="S14" i="21"/>
  <c r="C144" i="2" s="1"/>
  <c r="M14" i="21"/>
  <c r="D129" i="2" s="1"/>
  <c r="L14" i="21"/>
  <c r="C129" i="2" s="1"/>
  <c r="F14" i="21"/>
  <c r="D114" i="2" s="1"/>
  <c r="E14" i="21"/>
  <c r="C114" i="2" s="1"/>
  <c r="T13" i="21"/>
  <c r="D143" i="2" s="1"/>
  <c r="S13" i="21"/>
  <c r="C143" i="2" s="1"/>
  <c r="M13" i="21"/>
  <c r="D128" i="2" s="1"/>
  <c r="L13" i="21"/>
  <c r="C128" i="2" s="1"/>
  <c r="F13" i="21"/>
  <c r="D113" i="2" s="1"/>
  <c r="E13" i="21"/>
  <c r="C113" i="2" s="1"/>
  <c r="T12" i="21"/>
  <c r="D142" i="2" s="1"/>
  <c r="S12" i="21"/>
  <c r="C142" i="2" s="1"/>
  <c r="M12" i="21"/>
  <c r="D127" i="2" s="1"/>
  <c r="L12" i="21"/>
  <c r="C127" i="2" s="1"/>
  <c r="F12" i="21"/>
  <c r="D112" i="2" s="1"/>
  <c r="E12" i="21"/>
  <c r="C112" i="2" s="1"/>
  <c r="T11" i="21"/>
  <c r="D141" i="2" s="1"/>
  <c r="S11" i="21"/>
  <c r="C141" i="2" s="1"/>
  <c r="M11" i="21"/>
  <c r="D126" i="2" s="1"/>
  <c r="L11" i="21"/>
  <c r="C126" i="2" s="1"/>
  <c r="F11" i="21"/>
  <c r="D111" i="2" s="1"/>
  <c r="E11" i="21"/>
  <c r="C111" i="2" s="1"/>
  <c r="T10" i="21"/>
  <c r="D140" i="2" s="1"/>
  <c r="S10" i="21"/>
  <c r="C140" i="2" s="1"/>
  <c r="M10" i="21"/>
  <c r="D125" i="2" s="1"/>
  <c r="L10" i="21"/>
  <c r="C125" i="2" s="1"/>
  <c r="F10" i="21"/>
  <c r="D110" i="2" s="1"/>
  <c r="E10" i="21"/>
  <c r="C110" i="2" s="1"/>
  <c r="T9" i="21"/>
  <c r="D139" i="2" s="1"/>
  <c r="S9" i="21"/>
  <c r="C139" i="2" s="1"/>
  <c r="M9" i="21"/>
  <c r="D124" i="2" s="1"/>
  <c r="L9" i="21"/>
  <c r="C124" i="2" s="1"/>
  <c r="F9" i="21"/>
  <c r="D109" i="2" s="1"/>
  <c r="E9" i="21"/>
  <c r="C109" i="2" s="1"/>
  <c r="T8" i="21"/>
  <c r="D138" i="2" s="1"/>
  <c r="S8" i="21"/>
  <c r="C138" i="2" s="1"/>
  <c r="M8" i="21"/>
  <c r="D123" i="2" s="1"/>
  <c r="L8" i="21"/>
  <c r="C123" i="2" s="1"/>
  <c r="F8" i="21"/>
  <c r="D108" i="2" s="1"/>
  <c r="E8" i="21"/>
  <c r="C108" i="2" s="1"/>
  <c r="T7" i="21"/>
  <c r="D137" i="2" s="1"/>
  <c r="S7" i="21"/>
  <c r="C137" i="2" s="1"/>
  <c r="M7" i="21"/>
  <c r="D122" i="2" s="1"/>
  <c r="L7" i="21"/>
  <c r="C122" i="2" s="1"/>
  <c r="F7" i="21"/>
  <c r="D107" i="2" s="1"/>
  <c r="E7" i="21"/>
  <c r="C107" i="2" s="1"/>
  <c r="S6" i="21"/>
  <c r="C136" i="2" s="1"/>
  <c r="M6" i="21"/>
  <c r="D121" i="2" s="1"/>
  <c r="L6" i="21"/>
  <c r="C121" i="2" s="1"/>
  <c r="F6" i="21"/>
  <c r="D106" i="2" s="1"/>
  <c r="E6" i="21"/>
  <c r="C106" i="2" s="1"/>
  <c r="T19" i="20" l="1"/>
  <c r="S19" i="20"/>
  <c r="M19" i="20"/>
  <c r="L19" i="20"/>
  <c r="F19" i="20"/>
  <c r="E19" i="20"/>
  <c r="T18" i="20"/>
  <c r="S18" i="20"/>
  <c r="M18" i="20"/>
  <c r="L18" i="20"/>
  <c r="F18" i="20"/>
  <c r="E18" i="20"/>
  <c r="T17" i="20"/>
  <c r="S17" i="20"/>
  <c r="M17" i="20"/>
  <c r="L17" i="20"/>
  <c r="F17" i="20"/>
  <c r="T16" i="20"/>
  <c r="S16" i="20"/>
  <c r="M16" i="20"/>
  <c r="L16" i="20"/>
  <c r="F16" i="20"/>
  <c r="T15" i="20"/>
  <c r="S15" i="20"/>
  <c r="M15" i="20"/>
  <c r="L15" i="20"/>
  <c r="F15" i="20"/>
  <c r="T14" i="20"/>
  <c r="S14" i="20"/>
  <c r="M14" i="20"/>
  <c r="L14" i="20"/>
  <c r="F14" i="20"/>
  <c r="T13" i="20"/>
  <c r="S13" i="20"/>
  <c r="M13" i="20"/>
  <c r="L13" i="20"/>
  <c r="F13" i="20"/>
  <c r="T12" i="20"/>
  <c r="S12" i="20"/>
  <c r="M12" i="20"/>
  <c r="L12" i="20"/>
  <c r="F12" i="20"/>
  <c r="T11" i="20"/>
  <c r="S11" i="20"/>
  <c r="M11" i="20"/>
  <c r="L11" i="20"/>
  <c r="F11" i="20"/>
  <c r="T10" i="20"/>
  <c r="S10" i="20"/>
  <c r="M10" i="20"/>
  <c r="L10" i="20"/>
  <c r="F10" i="20"/>
  <c r="T9" i="20"/>
  <c r="S9" i="20"/>
  <c r="M9" i="20"/>
  <c r="L9" i="20"/>
  <c r="F9" i="20"/>
  <c r="T8" i="20"/>
  <c r="S8" i="20"/>
  <c r="M8" i="20"/>
  <c r="L8" i="20"/>
  <c r="F8" i="20"/>
  <c r="T7" i="20"/>
  <c r="S7" i="20"/>
  <c r="M7" i="20"/>
  <c r="L7" i="20"/>
  <c r="F7" i="20"/>
  <c r="T6" i="20"/>
  <c r="S6" i="20"/>
  <c r="M6" i="20"/>
  <c r="L6" i="20"/>
  <c r="F6" i="20"/>
  <c r="E6" i="20"/>
  <c r="B1" i="19" l="1"/>
  <c r="D417" i="2" l="1"/>
  <c r="D415" i="2"/>
  <c r="D311" i="2"/>
  <c r="D258" i="2"/>
  <c r="C417" i="2"/>
  <c r="E417" i="2" s="1"/>
  <c r="C415" i="2"/>
  <c r="E415" i="2" s="1"/>
  <c r="C311" i="2"/>
  <c r="C258" i="2"/>
  <c r="B417" i="2"/>
  <c r="B415" i="2"/>
  <c r="B311" i="2"/>
  <c r="B258" i="2"/>
  <c r="D206" i="2"/>
  <c r="C206" i="2"/>
  <c r="B206" i="2"/>
  <c r="D104" i="2"/>
  <c r="E104" i="2" s="1"/>
  <c r="D59" i="2"/>
  <c r="C59" i="2"/>
  <c r="B59" i="2"/>
  <c r="C70" i="2" l="1"/>
  <c r="D70" i="2" s="1"/>
  <c r="C68" i="2"/>
  <c r="D68" i="2" s="1"/>
  <c r="C71" i="2"/>
  <c r="D71" i="2" s="1"/>
  <c r="C72" i="2"/>
  <c r="D72" i="2" s="1"/>
  <c r="E59" i="2"/>
  <c r="E258" i="2"/>
  <c r="C66" i="2"/>
  <c r="D66" i="2" s="1"/>
  <c r="C69" i="2"/>
  <c r="D69" i="2" s="1"/>
  <c r="C62" i="2"/>
  <c r="D62" i="2" s="1"/>
  <c r="C63" i="2"/>
  <c r="D63" i="2" s="1"/>
  <c r="C64" i="2"/>
  <c r="D64" i="2" s="1"/>
  <c r="C67" i="2"/>
  <c r="D67" i="2" s="1"/>
  <c r="C61" i="2"/>
  <c r="D61" i="2" s="1"/>
  <c r="C65" i="2"/>
  <c r="D65" i="2" s="1"/>
  <c r="C76" i="2"/>
  <c r="D76" i="2" s="1"/>
  <c r="C82" i="2"/>
  <c r="D82" i="2" s="1"/>
  <c r="C81" i="2"/>
  <c r="D81" i="2" s="1"/>
  <c r="C80" i="2"/>
  <c r="D80" i="2" s="1"/>
  <c r="C77" i="2"/>
  <c r="D77" i="2" s="1"/>
  <c r="C79" i="2"/>
  <c r="D79" i="2" s="1"/>
  <c r="E206" i="2"/>
  <c r="E311" i="2"/>
  <c r="C94" i="2" l="1"/>
  <c r="D94" i="2" s="1"/>
  <c r="C93" i="2"/>
  <c r="D93" i="2" s="1"/>
  <c r="C91" i="2"/>
  <c r="D91" i="2" s="1"/>
  <c r="C92" i="2"/>
  <c r="D92" i="2" s="1"/>
  <c r="C95" i="2"/>
  <c r="D95" i="2" s="1"/>
  <c r="L7" i="11"/>
  <c r="C278" i="2" s="1"/>
  <c r="L8" i="11"/>
  <c r="C279" i="2" s="1"/>
  <c r="L9" i="11"/>
  <c r="C280" i="2" s="1"/>
  <c r="L10" i="11"/>
  <c r="C281" i="2" s="1"/>
  <c r="L11" i="11"/>
  <c r="C282" i="2" s="1"/>
  <c r="L12" i="11"/>
  <c r="C283" i="2" s="1"/>
  <c r="L13" i="11"/>
  <c r="C284" i="2" s="1"/>
  <c r="L14" i="11"/>
  <c r="C285" i="2" s="1"/>
  <c r="L15" i="11"/>
  <c r="C286" i="2" s="1"/>
  <c r="L16" i="11"/>
  <c r="C287" i="2" s="1"/>
  <c r="L17" i="11"/>
  <c r="C288" i="2" s="1"/>
  <c r="L18" i="11"/>
  <c r="C289" i="2" s="1"/>
  <c r="L19" i="11"/>
  <c r="C290" i="2" s="1"/>
  <c r="L20" i="11"/>
  <c r="C291" i="2" s="1"/>
  <c r="L6" i="11"/>
  <c r="C277" i="2" s="1"/>
  <c r="S7" i="11"/>
  <c r="C295" i="2" s="1"/>
  <c r="S8" i="11"/>
  <c r="C296" i="2" s="1"/>
  <c r="S9" i="11"/>
  <c r="C297" i="2" s="1"/>
  <c r="S10" i="11"/>
  <c r="C298" i="2" s="1"/>
  <c r="S11" i="11"/>
  <c r="C299" i="2" s="1"/>
  <c r="S12" i="11"/>
  <c r="C300" i="2" s="1"/>
  <c r="S13" i="11"/>
  <c r="C301" i="2" s="1"/>
  <c r="S14" i="11"/>
  <c r="C302" i="2" s="1"/>
  <c r="S15" i="11"/>
  <c r="C303" i="2" s="1"/>
  <c r="S16" i="11"/>
  <c r="C304" i="2" s="1"/>
  <c r="S17" i="11"/>
  <c r="C305" i="2" s="1"/>
  <c r="S18" i="11"/>
  <c r="C306" i="2" s="1"/>
  <c r="S19" i="11"/>
  <c r="C307" i="2" s="1"/>
  <c r="S20" i="11"/>
  <c r="C308" i="2" s="1"/>
  <c r="S6" i="11"/>
  <c r="C294" i="2" s="1"/>
  <c r="T6" i="11"/>
  <c r="D294" i="2" s="1"/>
  <c r="E7" i="11"/>
  <c r="C261" i="2" s="1"/>
  <c r="E8" i="11"/>
  <c r="C262" i="2" s="1"/>
  <c r="E9" i="11"/>
  <c r="C263" i="2" s="1"/>
  <c r="E10" i="11"/>
  <c r="C264" i="2" s="1"/>
  <c r="E11" i="11"/>
  <c r="C265" i="2" s="1"/>
  <c r="E12" i="11"/>
  <c r="C266" i="2" s="1"/>
  <c r="E13" i="11"/>
  <c r="C267" i="2" s="1"/>
  <c r="E14" i="11"/>
  <c r="C268" i="2" s="1"/>
  <c r="E15" i="11"/>
  <c r="C269" i="2" s="1"/>
  <c r="E16" i="11"/>
  <c r="C270" i="2" s="1"/>
  <c r="E17" i="11"/>
  <c r="C271" i="2" s="1"/>
  <c r="E18" i="11"/>
  <c r="C272" i="2" s="1"/>
  <c r="E19" i="11"/>
  <c r="C273" i="2" s="1"/>
  <c r="E20" i="11"/>
  <c r="C274" i="2" s="1"/>
  <c r="E6" i="11"/>
  <c r="C260" i="2" s="1"/>
  <c r="S7" i="15" l="1"/>
  <c r="C348" i="2" s="1"/>
  <c r="S8" i="15"/>
  <c r="C349" i="2" s="1"/>
  <c r="S9" i="15"/>
  <c r="C350" i="2" s="1"/>
  <c r="S10" i="15"/>
  <c r="C351" i="2" s="1"/>
  <c r="S11" i="15"/>
  <c r="C352" i="2" s="1"/>
  <c r="S12" i="15"/>
  <c r="C353" i="2" s="1"/>
  <c r="S13" i="15"/>
  <c r="C354" i="2" s="1"/>
  <c r="S14" i="15"/>
  <c r="C355" i="2" s="1"/>
  <c r="S15" i="15"/>
  <c r="C356" i="2" s="1"/>
  <c r="S16" i="15"/>
  <c r="C357" i="2" s="1"/>
  <c r="S17" i="15"/>
  <c r="C358" i="2" s="1"/>
  <c r="S18" i="15"/>
  <c r="C359" i="2" s="1"/>
  <c r="S19" i="15"/>
  <c r="C360" i="2" s="1"/>
  <c r="S20" i="15"/>
  <c r="C361" i="2" s="1"/>
  <c r="S20" i="4"/>
  <c r="S7" i="12"/>
  <c r="T7" i="12"/>
  <c r="S8" i="12"/>
  <c r="T8" i="12"/>
  <c r="S9" i="12"/>
  <c r="T9" i="12"/>
  <c r="S10" i="12"/>
  <c r="T10" i="12"/>
  <c r="S11" i="12"/>
  <c r="T11" i="12"/>
  <c r="S12" i="12"/>
  <c r="T12" i="12"/>
  <c r="S13" i="12"/>
  <c r="T13" i="12"/>
  <c r="S14" i="12"/>
  <c r="T14" i="12"/>
  <c r="S15" i="12"/>
  <c r="T15" i="12"/>
  <c r="S16" i="12"/>
  <c r="T16" i="12"/>
  <c r="S17" i="12"/>
  <c r="T17" i="12"/>
  <c r="S18" i="12"/>
  <c r="T18" i="12"/>
  <c r="S19" i="12"/>
  <c r="T19" i="12"/>
  <c r="S20" i="12"/>
  <c r="T20" i="12"/>
  <c r="F17" i="11"/>
  <c r="D271" i="2" s="1"/>
  <c r="F18" i="11"/>
  <c r="D272" i="2" s="1"/>
  <c r="F19" i="11"/>
  <c r="D273" i="2" s="1"/>
  <c r="F20" i="11"/>
  <c r="D274" i="2" s="1"/>
  <c r="E17" i="13"/>
  <c r="F17" i="13"/>
  <c r="E18" i="13"/>
  <c r="F18" i="13"/>
  <c r="E19" i="13"/>
  <c r="F19" i="13"/>
  <c r="E20" i="13"/>
  <c r="F20" i="13"/>
  <c r="E17" i="15"/>
  <c r="F17" i="15"/>
  <c r="E18" i="15"/>
  <c r="F18" i="15"/>
  <c r="E19" i="15"/>
  <c r="F19" i="15"/>
  <c r="E20" i="15"/>
  <c r="F20" i="15"/>
  <c r="E17" i="14"/>
  <c r="C164" i="2" s="1"/>
  <c r="F17" i="14"/>
  <c r="D164" i="2" s="1"/>
  <c r="F18" i="14"/>
  <c r="D165" i="2" s="1"/>
  <c r="F19" i="14"/>
  <c r="D166" i="2" s="1"/>
  <c r="E20" i="14"/>
  <c r="F20" i="14"/>
  <c r="E17" i="18"/>
  <c r="F17" i="18"/>
  <c r="E18" i="18"/>
  <c r="F18" i="18"/>
  <c r="E19" i="18"/>
  <c r="F19" i="18"/>
  <c r="E20" i="18"/>
  <c r="F20" i="18"/>
  <c r="E17" i="12"/>
  <c r="F17" i="12"/>
  <c r="E18" i="12"/>
  <c r="F18" i="12"/>
  <c r="E19" i="12"/>
  <c r="F19" i="12"/>
  <c r="E20" i="12"/>
  <c r="F20" i="12"/>
  <c r="E11" i="14"/>
  <c r="C158" i="2" s="1"/>
  <c r="F10" i="14"/>
  <c r="D157" i="2" s="1"/>
  <c r="E6" i="14"/>
  <c r="C153" i="2" s="1"/>
  <c r="F6" i="14"/>
  <c r="D153" i="2" s="1"/>
  <c r="F7" i="14"/>
  <c r="D154" i="2" s="1"/>
  <c r="F8" i="14"/>
  <c r="D155" i="2" s="1"/>
  <c r="L10" i="14"/>
  <c r="C175" i="2" s="1"/>
  <c r="M10" i="14"/>
  <c r="D175" i="2" s="1"/>
  <c r="L7" i="14"/>
  <c r="C172" i="2" s="1"/>
  <c r="M7" i="14"/>
  <c r="D172" i="2" s="1"/>
  <c r="L8" i="14"/>
  <c r="C173" i="2" s="1"/>
  <c r="M8" i="14"/>
  <c r="D173" i="2" s="1"/>
  <c r="L9" i="14"/>
  <c r="C174" i="2" s="1"/>
  <c r="M9" i="14"/>
  <c r="D174" i="2" s="1"/>
  <c r="L12" i="14"/>
  <c r="C177" i="2" s="1"/>
  <c r="M12" i="14"/>
  <c r="D177" i="2" s="1"/>
  <c r="L13" i="14"/>
  <c r="C178" i="2" s="1"/>
  <c r="M13" i="14"/>
  <c r="D178" i="2" s="1"/>
  <c r="L14" i="14"/>
  <c r="C179" i="2" s="1"/>
  <c r="M14" i="14"/>
  <c r="D179" i="2" s="1"/>
  <c r="L15" i="14"/>
  <c r="C180" i="2" s="1"/>
  <c r="M15" i="14"/>
  <c r="D180" i="2" s="1"/>
  <c r="L16" i="14"/>
  <c r="C181" i="2" s="1"/>
  <c r="M16" i="14"/>
  <c r="D181" i="2" s="1"/>
  <c r="L17" i="14"/>
  <c r="C182" i="2" s="1"/>
  <c r="M17" i="14"/>
  <c r="D182" i="2" s="1"/>
  <c r="L18" i="14"/>
  <c r="C183" i="2" s="1"/>
  <c r="M18" i="14"/>
  <c r="D183" i="2" s="1"/>
  <c r="L19" i="14"/>
  <c r="C184" i="2" s="1"/>
  <c r="M19" i="14"/>
  <c r="D184" i="2" s="1"/>
  <c r="L20" i="14"/>
  <c r="M20" i="14"/>
  <c r="F9" i="14"/>
  <c r="D156" i="2" s="1"/>
  <c r="F11" i="14"/>
  <c r="D158" i="2" s="1"/>
  <c r="F12" i="14"/>
  <c r="D159" i="2" s="1"/>
  <c r="F13" i="14"/>
  <c r="D160" i="2" s="1"/>
  <c r="F14" i="14"/>
  <c r="D161" i="2" s="1"/>
  <c r="F15" i="14"/>
  <c r="D162" i="2" s="1"/>
  <c r="G12" i="2"/>
  <c r="H12" i="2" s="1"/>
  <c r="I12" i="2"/>
  <c r="J12" i="2" s="1"/>
  <c r="K12" i="2"/>
  <c r="L12" i="2" s="1"/>
  <c r="G22" i="2"/>
  <c r="H22" i="2" s="1"/>
  <c r="I22" i="2"/>
  <c r="J22" i="2" s="1"/>
  <c r="K22" i="2"/>
  <c r="L22" i="2" s="1"/>
  <c r="K11" i="2"/>
  <c r="L11" i="2" s="1"/>
  <c r="I11" i="2"/>
  <c r="J11" i="2" s="1"/>
  <c r="G11" i="2"/>
  <c r="H11" i="2" s="1"/>
  <c r="M6" i="14"/>
  <c r="D171" i="2" s="1"/>
  <c r="L6" i="14"/>
  <c r="C171" i="2" s="1"/>
  <c r="S6" i="15"/>
  <c r="C347" i="2" s="1"/>
  <c r="M20" i="11"/>
  <c r="D291" i="2" s="1"/>
  <c r="M19" i="11"/>
  <c r="D290" i="2" s="1"/>
  <c r="M18" i="11"/>
  <c r="D289" i="2" s="1"/>
  <c r="M17" i="11"/>
  <c r="D288" i="2" s="1"/>
  <c r="M16" i="11"/>
  <c r="D287" i="2" s="1"/>
  <c r="M15" i="11"/>
  <c r="D286" i="2" s="1"/>
  <c r="M14" i="11"/>
  <c r="D285" i="2" s="1"/>
  <c r="M13" i="11"/>
  <c r="D284" i="2" s="1"/>
  <c r="M12" i="11"/>
  <c r="D283" i="2" s="1"/>
  <c r="M11" i="11"/>
  <c r="D282" i="2" s="1"/>
  <c r="M10" i="11"/>
  <c r="D281" i="2" s="1"/>
  <c r="M9" i="11"/>
  <c r="D280" i="2" s="1"/>
  <c r="M8" i="11"/>
  <c r="D279" i="2" s="1"/>
  <c r="M7" i="11"/>
  <c r="D278" i="2" s="1"/>
  <c r="M6" i="11"/>
  <c r="D277" i="2" s="1"/>
  <c r="E7" i="15"/>
  <c r="C314" i="2" s="1"/>
  <c r="F7" i="15"/>
  <c r="D314" i="2" s="1"/>
  <c r="E8" i="15"/>
  <c r="C315" i="2" s="1"/>
  <c r="F8" i="15"/>
  <c r="D315" i="2" s="1"/>
  <c r="E9" i="15"/>
  <c r="C316" i="2" s="1"/>
  <c r="F9" i="15"/>
  <c r="D316" i="2" s="1"/>
  <c r="E10" i="15"/>
  <c r="C317" i="2" s="1"/>
  <c r="F10" i="15"/>
  <c r="D317" i="2" s="1"/>
  <c r="E11" i="15"/>
  <c r="C318" i="2" s="1"/>
  <c r="F11" i="15"/>
  <c r="D318" i="2" s="1"/>
  <c r="E12" i="15"/>
  <c r="C319" i="2" s="1"/>
  <c r="F12" i="15"/>
  <c r="D319" i="2" s="1"/>
  <c r="E13" i="15"/>
  <c r="C320" i="2" s="1"/>
  <c r="F13" i="15"/>
  <c r="D320" i="2" s="1"/>
  <c r="E14" i="15"/>
  <c r="C321" i="2" s="1"/>
  <c r="F14" i="15"/>
  <c r="D321" i="2" s="1"/>
  <c r="E15" i="15"/>
  <c r="C322" i="2" s="1"/>
  <c r="F15" i="15"/>
  <c r="D322" i="2" s="1"/>
  <c r="E16" i="15"/>
  <c r="F16" i="15"/>
  <c r="F7" i="11"/>
  <c r="D261" i="2" s="1"/>
  <c r="F8" i="11"/>
  <c r="D262" i="2" s="1"/>
  <c r="F9" i="11"/>
  <c r="D263" i="2" s="1"/>
  <c r="F10" i="11"/>
  <c r="D264" i="2" s="1"/>
  <c r="F11" i="11"/>
  <c r="D265" i="2" s="1"/>
  <c r="F12" i="11"/>
  <c r="D266" i="2" s="1"/>
  <c r="F13" i="11"/>
  <c r="D267" i="2" s="1"/>
  <c r="F14" i="11"/>
  <c r="D268" i="2" s="1"/>
  <c r="F15" i="11"/>
  <c r="D269" i="2" s="1"/>
  <c r="F16" i="11"/>
  <c r="D270" i="2" s="1"/>
  <c r="F6" i="11"/>
  <c r="D260" i="2" s="1"/>
  <c r="L7" i="13"/>
  <c r="M7" i="13"/>
  <c r="L8" i="13"/>
  <c r="M8" i="13"/>
  <c r="L9" i="13"/>
  <c r="M9" i="13"/>
  <c r="E7" i="13"/>
  <c r="F7" i="13"/>
  <c r="E8" i="13"/>
  <c r="F8" i="13"/>
  <c r="E9" i="13"/>
  <c r="F9" i="13"/>
  <c r="E10" i="13"/>
  <c r="F10" i="13"/>
  <c r="E11" i="13"/>
  <c r="F11" i="13"/>
  <c r="E12" i="13"/>
  <c r="F12" i="13"/>
  <c r="E13" i="13"/>
  <c r="F13" i="13"/>
  <c r="E14" i="13"/>
  <c r="F14" i="13"/>
  <c r="E15" i="13"/>
  <c r="F15" i="13"/>
  <c r="E16" i="13"/>
  <c r="F16" i="13"/>
  <c r="M20" i="18"/>
  <c r="L20" i="18"/>
  <c r="M19" i="18"/>
  <c r="L19" i="18"/>
  <c r="M18" i="18"/>
  <c r="L18" i="18"/>
  <c r="M17" i="18"/>
  <c r="L17" i="18"/>
  <c r="M16" i="18"/>
  <c r="L16" i="18"/>
  <c r="F16" i="18"/>
  <c r="E16" i="18"/>
  <c r="M15" i="18"/>
  <c r="L15" i="18"/>
  <c r="F15" i="18"/>
  <c r="E15" i="18"/>
  <c r="M14" i="18"/>
  <c r="L14" i="18"/>
  <c r="F14" i="18"/>
  <c r="E14" i="18"/>
  <c r="M13" i="18"/>
  <c r="L13" i="18"/>
  <c r="F13" i="18"/>
  <c r="E13" i="18"/>
  <c r="M12" i="18"/>
  <c r="L12" i="18"/>
  <c r="F12" i="18"/>
  <c r="E12" i="18"/>
  <c r="M11" i="18"/>
  <c r="L11" i="18"/>
  <c r="F11" i="18"/>
  <c r="E11" i="18"/>
  <c r="M10" i="18"/>
  <c r="L10" i="18"/>
  <c r="F10" i="18"/>
  <c r="E10" i="18"/>
  <c r="M9" i="18"/>
  <c r="L9" i="18"/>
  <c r="F9" i="18"/>
  <c r="E9" i="18"/>
  <c r="M8" i="18"/>
  <c r="L8" i="18"/>
  <c r="F8" i="18"/>
  <c r="E8" i="18"/>
  <c r="M7" i="18"/>
  <c r="L7" i="18"/>
  <c r="F7" i="18"/>
  <c r="E7" i="18"/>
  <c r="M6" i="18"/>
  <c r="L6" i="18"/>
  <c r="F6" i="18"/>
  <c r="E6" i="18"/>
  <c r="L11" i="12"/>
  <c r="M11" i="12"/>
  <c r="L12" i="12"/>
  <c r="M12" i="12"/>
  <c r="L13" i="12"/>
  <c r="M13" i="12"/>
  <c r="L14" i="12"/>
  <c r="M14" i="12"/>
  <c r="L15" i="12"/>
  <c r="M15" i="12"/>
  <c r="L16" i="12"/>
  <c r="M16" i="12"/>
  <c r="L17" i="12"/>
  <c r="M17" i="12"/>
  <c r="L18" i="12"/>
  <c r="M18" i="12"/>
  <c r="L19" i="12"/>
  <c r="M19" i="12"/>
  <c r="L20" i="12"/>
  <c r="M20" i="12"/>
  <c r="L7" i="12"/>
  <c r="M7" i="12"/>
  <c r="L8" i="12"/>
  <c r="M8" i="12"/>
  <c r="L9" i="12"/>
  <c r="M9" i="12"/>
  <c r="L10" i="12"/>
  <c r="M10" i="12"/>
  <c r="S7" i="10"/>
  <c r="T7" i="10"/>
  <c r="S8" i="10"/>
  <c r="T8" i="10"/>
  <c r="S9" i="10"/>
  <c r="T9" i="10"/>
  <c r="S10" i="10"/>
  <c r="T10" i="10"/>
  <c r="S11" i="10"/>
  <c r="T11" i="10"/>
  <c r="S12" i="10"/>
  <c r="T12" i="10"/>
  <c r="S13" i="10"/>
  <c r="T13" i="10"/>
  <c r="S14" i="10"/>
  <c r="T14" i="10"/>
  <c r="S15" i="10"/>
  <c r="T15" i="10"/>
  <c r="S16" i="10"/>
  <c r="T16" i="10"/>
  <c r="S17" i="10"/>
  <c r="T17" i="10"/>
  <c r="S18" i="10"/>
  <c r="T18" i="10"/>
  <c r="S19" i="10"/>
  <c r="T19" i="10"/>
  <c r="L7" i="10"/>
  <c r="M7" i="10"/>
  <c r="L8" i="10"/>
  <c r="M8" i="10"/>
  <c r="L9" i="10"/>
  <c r="M9" i="10"/>
  <c r="L10" i="10"/>
  <c r="M10" i="10"/>
  <c r="L11" i="10"/>
  <c r="M11" i="10"/>
  <c r="L12" i="10"/>
  <c r="M12" i="10"/>
  <c r="L13" i="10"/>
  <c r="M13" i="10"/>
  <c r="L14" i="10"/>
  <c r="M14" i="10"/>
  <c r="L15" i="10"/>
  <c r="M15" i="10"/>
  <c r="L16" i="10"/>
  <c r="M16" i="10"/>
  <c r="L17" i="10"/>
  <c r="M17" i="10"/>
  <c r="L18" i="10"/>
  <c r="M18" i="10"/>
  <c r="L19" i="10"/>
  <c r="M19" i="10"/>
  <c r="E7" i="10"/>
  <c r="F7" i="10"/>
  <c r="E8" i="10"/>
  <c r="F8" i="10"/>
  <c r="E9" i="10"/>
  <c r="F9" i="10"/>
  <c r="E10" i="10"/>
  <c r="F10" i="10"/>
  <c r="E11" i="10"/>
  <c r="F11" i="10"/>
  <c r="E12" i="10"/>
  <c r="F12" i="10"/>
  <c r="E13" i="10"/>
  <c r="F13" i="10"/>
  <c r="E14" i="10"/>
  <c r="F14" i="10"/>
  <c r="E15" i="10"/>
  <c r="F15" i="10"/>
  <c r="E16" i="10"/>
  <c r="F16" i="10"/>
  <c r="E17" i="10"/>
  <c r="F17" i="10"/>
  <c r="E18" i="10"/>
  <c r="F18" i="10"/>
  <c r="E19" i="10"/>
  <c r="F19" i="10"/>
  <c r="E7" i="12"/>
  <c r="E8" i="12"/>
  <c r="E9" i="12"/>
  <c r="E10" i="12"/>
  <c r="E11" i="12"/>
  <c r="E12" i="12"/>
  <c r="E13" i="12"/>
  <c r="E14" i="12"/>
  <c r="E15" i="12"/>
  <c r="E6" i="12"/>
  <c r="F7" i="12"/>
  <c r="F8" i="12"/>
  <c r="F9" i="12"/>
  <c r="F10" i="12"/>
  <c r="F11" i="12"/>
  <c r="F12" i="12"/>
  <c r="F13" i="12"/>
  <c r="F14" i="12"/>
  <c r="F15" i="12"/>
  <c r="F16" i="12"/>
  <c r="E16" i="12"/>
  <c r="M6" i="15"/>
  <c r="D330" i="2" s="1"/>
  <c r="L6" i="15"/>
  <c r="C330" i="2" s="1"/>
  <c r="F6" i="15"/>
  <c r="D313" i="2" s="1"/>
  <c r="E6" i="15"/>
  <c r="C313" i="2" s="1"/>
  <c r="M6" i="13"/>
  <c r="L6" i="13"/>
  <c r="F6" i="13"/>
  <c r="E6" i="13"/>
  <c r="T6" i="12"/>
  <c r="S6" i="12"/>
  <c r="M6" i="12"/>
  <c r="L6" i="12"/>
  <c r="F6" i="12"/>
  <c r="S6" i="10"/>
  <c r="T6" i="10"/>
  <c r="L6" i="10"/>
  <c r="M6" i="10"/>
  <c r="F6" i="10"/>
  <c r="E6" i="10"/>
  <c r="K7" i="2"/>
  <c r="M13" i="4" l="1"/>
  <c r="D232" i="2" s="1"/>
  <c r="M12" i="4"/>
  <c r="D231" i="2" s="1"/>
  <c r="M11" i="4"/>
  <c r="D230" i="2" s="1"/>
  <c r="M10" i="4"/>
  <c r="D229" i="2" s="1"/>
  <c r="M9" i="4"/>
  <c r="D228" i="2" s="1"/>
  <c r="M8" i="4"/>
  <c r="D227" i="2" s="1"/>
  <c r="M7" i="4"/>
  <c r="D226" i="2" s="1"/>
  <c r="M6" i="4"/>
  <c r="D225" i="2" s="1"/>
  <c r="K4" i="2"/>
  <c r="C26" i="2" s="1"/>
  <c r="F8" i="4"/>
  <c r="D210" i="2" s="1"/>
  <c r="F7" i="4"/>
  <c r="D209" i="2" s="1"/>
  <c r="F6" i="4"/>
  <c r="D208" i="2" s="1"/>
  <c r="I26" i="2" l="1"/>
  <c r="J26" i="2" s="1"/>
  <c r="K26" i="2"/>
  <c r="L26" i="2" s="1"/>
  <c r="G26" i="2"/>
  <c r="H26" i="2" s="1"/>
  <c r="C24" i="2"/>
  <c r="C23" i="2"/>
  <c r="C19" i="2"/>
  <c r="C15" i="2"/>
  <c r="C22" i="2"/>
  <c r="C18" i="2"/>
  <c r="C14" i="2"/>
  <c r="C20" i="2"/>
  <c r="C16" i="2"/>
  <c r="C25" i="2"/>
  <c r="C21" i="2"/>
  <c r="C17" i="2"/>
  <c r="D47" i="2"/>
  <c r="I24" i="2" l="1"/>
  <c r="J24" i="2" s="1"/>
  <c r="K24" i="2"/>
  <c r="L24" i="2" s="1"/>
  <c r="G24" i="2"/>
  <c r="H24" i="2" s="1"/>
  <c r="I25" i="2"/>
  <c r="J25" i="2" s="1"/>
  <c r="K25" i="2"/>
  <c r="L25" i="2" s="1"/>
  <c r="G25" i="2"/>
  <c r="H25" i="2" s="1"/>
  <c r="I23" i="2"/>
  <c r="J23" i="2" s="1"/>
  <c r="K23" i="2"/>
  <c r="L23" i="2" s="1"/>
  <c r="H23" i="2"/>
  <c r="D46" i="2"/>
  <c r="D17" i="2" l="1"/>
  <c r="D14" i="2"/>
  <c r="D18" i="2"/>
  <c r="C13" i="2"/>
  <c r="D13" i="2" s="1"/>
  <c r="D15" i="2"/>
  <c r="D19" i="2"/>
  <c r="D16" i="2"/>
  <c r="K5" i="2"/>
  <c r="K6" i="2"/>
  <c r="D21" i="2"/>
  <c r="D20" i="2"/>
  <c r="C42" i="2" l="1"/>
  <c r="C43" i="2"/>
  <c r="C40" i="2"/>
  <c r="C41" i="2"/>
  <c r="C30" i="2"/>
  <c r="C34" i="2"/>
  <c r="C38" i="2"/>
  <c r="C31" i="2"/>
  <c r="C35" i="2"/>
  <c r="C39" i="2"/>
  <c r="C32" i="2"/>
  <c r="C36" i="2"/>
  <c r="C29" i="2"/>
  <c r="D40" i="2" s="1"/>
  <c r="C33" i="2"/>
  <c r="C37" i="2"/>
  <c r="I13" i="2"/>
  <c r="J13" i="2" s="1"/>
  <c r="K13" i="2"/>
  <c r="L13" i="2" s="1"/>
  <c r="G13" i="2"/>
  <c r="H13" i="2" s="1"/>
  <c r="I20" i="2"/>
  <c r="J20" i="2" s="1"/>
  <c r="K20" i="2"/>
  <c r="L20" i="2" s="1"/>
  <c r="G20" i="2"/>
  <c r="H20" i="2" s="1"/>
  <c r="I16" i="2"/>
  <c r="J16" i="2" s="1"/>
  <c r="K16" i="2"/>
  <c r="L16" i="2" s="1"/>
  <c r="G16" i="2"/>
  <c r="H16" i="2" s="1"/>
  <c r="I18" i="2"/>
  <c r="J18" i="2" s="1"/>
  <c r="K18" i="2"/>
  <c r="L18" i="2" s="1"/>
  <c r="G18" i="2"/>
  <c r="H18" i="2" s="1"/>
  <c r="I21" i="2"/>
  <c r="J21" i="2" s="1"/>
  <c r="K21" i="2"/>
  <c r="L21" i="2" s="1"/>
  <c r="G21" i="2"/>
  <c r="H21" i="2" s="1"/>
  <c r="I19" i="2"/>
  <c r="J19" i="2" s="1"/>
  <c r="K19" i="2"/>
  <c r="L19" i="2" s="1"/>
  <c r="G19" i="2"/>
  <c r="H19" i="2" s="1"/>
  <c r="I14" i="2"/>
  <c r="J14" i="2" s="1"/>
  <c r="K14" i="2"/>
  <c r="L14" i="2" s="1"/>
  <c r="G14" i="2"/>
  <c r="H14" i="2" s="1"/>
  <c r="I15" i="2"/>
  <c r="J15" i="2" s="1"/>
  <c r="K15" i="2"/>
  <c r="L15" i="2" s="1"/>
  <c r="G15" i="2"/>
  <c r="H15" i="2" s="1"/>
  <c r="I17" i="2"/>
  <c r="J17" i="2" s="1"/>
  <c r="K17" i="2"/>
  <c r="L17" i="2" s="1"/>
  <c r="G17" i="2"/>
  <c r="H17" i="2" s="1"/>
  <c r="G40" i="2" l="1"/>
  <c r="H40" i="2" s="1"/>
  <c r="I40" i="2"/>
  <c r="J40" i="2" s="1"/>
  <c r="D29" i="2"/>
  <c r="D32" i="2"/>
  <c r="D36" i="2"/>
  <c r="D33" i="2"/>
  <c r="D37" i="2"/>
  <c r="D30" i="2"/>
  <c r="D34" i="2"/>
  <c r="D38" i="2"/>
  <c r="D35" i="2"/>
  <c r="D39" i="2"/>
  <c r="D31" i="2"/>
  <c r="G39" i="2" l="1"/>
  <c r="H39" i="2" s="1"/>
  <c r="I39" i="2"/>
  <c r="J39" i="2" s="1"/>
  <c r="I30" i="2"/>
  <c r="J30" i="2" s="1"/>
  <c r="G30" i="2"/>
  <c r="H30" i="2" s="1"/>
  <c r="G32" i="2"/>
  <c r="H32" i="2" s="1"/>
  <c r="I32" i="2"/>
  <c r="J32" i="2" s="1"/>
  <c r="G35" i="2"/>
  <c r="H35" i="2" s="1"/>
  <c r="I35" i="2"/>
  <c r="J35" i="2" s="1"/>
  <c r="G37" i="2"/>
  <c r="H37" i="2" s="1"/>
  <c r="I37" i="2"/>
  <c r="J37" i="2" s="1"/>
  <c r="I29" i="2"/>
  <c r="G29" i="2"/>
  <c r="H29" i="2" s="1"/>
  <c r="G38" i="2"/>
  <c r="H38" i="2" s="1"/>
  <c r="I38" i="2"/>
  <c r="J38" i="2" s="1"/>
  <c r="I33" i="2"/>
  <c r="J33" i="2" s="1"/>
  <c r="G33" i="2"/>
  <c r="H33" i="2" s="1"/>
  <c r="G31" i="2"/>
  <c r="H31" i="2" s="1"/>
  <c r="I31" i="2"/>
  <c r="J31" i="2" s="1"/>
  <c r="G34" i="2"/>
  <c r="H34" i="2" s="1"/>
  <c r="I34" i="2"/>
  <c r="J34" i="2" s="1"/>
  <c r="G36" i="2"/>
  <c r="H36" i="2" s="1"/>
  <c r="I36" i="2"/>
  <c r="J36" i="2" s="1"/>
  <c r="J29" i="2"/>
</calcChain>
</file>

<file path=xl/sharedStrings.xml><?xml version="1.0" encoding="utf-8"?>
<sst xmlns="http://schemas.openxmlformats.org/spreadsheetml/2006/main" count="1307" uniqueCount="610">
  <si>
    <t>havregryn</t>
  </si>
  <si>
    <t>mælk</t>
  </si>
  <si>
    <t>ost</t>
  </si>
  <si>
    <t>marmelade</t>
  </si>
  <si>
    <t>antal måltider</t>
  </si>
  <si>
    <t>indkøb</t>
  </si>
  <si>
    <t>nescafe</t>
  </si>
  <si>
    <t>rugbrød</t>
  </si>
  <si>
    <t>Mandag</t>
  </si>
  <si>
    <t>Tirsdag</t>
  </si>
  <si>
    <t>måltider i alt</t>
  </si>
  <si>
    <t>morgen</t>
  </si>
  <si>
    <t>frokost</t>
  </si>
  <si>
    <t>mgd pr. måltid</t>
  </si>
  <si>
    <t>morgenmad</t>
  </si>
  <si>
    <t>kg</t>
  </si>
  <si>
    <t>enhed</t>
  </si>
  <si>
    <t>glas</t>
  </si>
  <si>
    <t>toast</t>
  </si>
  <si>
    <t>l</t>
  </si>
  <si>
    <t>skiver</t>
  </si>
  <si>
    <t>pakker</t>
  </si>
  <si>
    <t>Frokost</t>
  </si>
  <si>
    <t>Æg</t>
  </si>
  <si>
    <t>Tomater</t>
  </si>
  <si>
    <t>spegepølse</t>
  </si>
  <si>
    <t>Leverposteg</t>
  </si>
  <si>
    <t>stk</t>
  </si>
  <si>
    <t>FÆLLES</t>
  </si>
  <si>
    <t>rosiner</t>
  </si>
  <si>
    <t>sukker</t>
  </si>
  <si>
    <t>kanel</t>
  </si>
  <si>
    <t>Søndag</t>
  </si>
  <si>
    <t>Onsdag</t>
  </si>
  <si>
    <t>Torskerogn</t>
  </si>
  <si>
    <t>Agurk</t>
  </si>
  <si>
    <t>Skinke</t>
  </si>
  <si>
    <t>the</t>
  </si>
  <si>
    <t>pk</t>
  </si>
  <si>
    <t>Mayonaise</t>
  </si>
  <si>
    <t>Remoulade</t>
  </si>
  <si>
    <t>smør</t>
  </si>
  <si>
    <t>Lørdag</t>
  </si>
  <si>
    <t>Torsdag</t>
  </si>
  <si>
    <t>Fredag</t>
  </si>
  <si>
    <t>Bøtter</t>
  </si>
  <si>
    <t>æg</t>
  </si>
  <si>
    <t>bakker</t>
  </si>
  <si>
    <t>dåser</t>
  </si>
  <si>
    <t>pers</t>
  </si>
  <si>
    <t>g</t>
  </si>
  <si>
    <t>dl</t>
  </si>
  <si>
    <t>hakket løg</t>
  </si>
  <si>
    <t>salt og peber</t>
  </si>
  <si>
    <t>løg</t>
  </si>
  <si>
    <t>ds</t>
  </si>
  <si>
    <t>fed</t>
  </si>
  <si>
    <t>Kartofler</t>
  </si>
  <si>
    <t>Gulerødder</t>
  </si>
  <si>
    <t>Ris</t>
  </si>
  <si>
    <t>Hakket kalv &amp; flæsk</t>
  </si>
  <si>
    <t>Salt og peber</t>
  </si>
  <si>
    <t>tsk</t>
  </si>
  <si>
    <t>Tun</t>
  </si>
  <si>
    <t>Opskrift</t>
  </si>
  <si>
    <t>pose</t>
  </si>
  <si>
    <t xml:space="preserve">1. bestilling </t>
  </si>
  <si>
    <t xml:space="preserve">2. bestilling </t>
  </si>
  <si>
    <t xml:space="preserve">3. bestilling </t>
  </si>
  <si>
    <t>Svinekød i tern</t>
  </si>
  <si>
    <t>min</t>
  </si>
  <si>
    <t>Svinkød i tern</t>
  </si>
  <si>
    <t>Mango</t>
  </si>
  <si>
    <t>Papaya</t>
  </si>
  <si>
    <t>hel Kokosnød</t>
  </si>
  <si>
    <t>Hel kardemomme</t>
  </si>
  <si>
    <t>frø</t>
  </si>
  <si>
    <t>Hvidløgsfed</t>
  </si>
  <si>
    <t>Kokosmælk</t>
  </si>
  <si>
    <t>dåse</t>
  </si>
  <si>
    <t xml:space="preserve">Kokosnødden flækkes, gem mælken. </t>
  </si>
  <si>
    <t>Tilsæt efter 10 min papaya og chilli (mængde efter smag)</t>
  </si>
  <si>
    <t xml:space="preserve">Ingredienser: </t>
  </si>
  <si>
    <t xml:space="preserve">Aftensmad </t>
  </si>
  <si>
    <t>Aftensmad Vegetar</t>
  </si>
  <si>
    <t>Dessert</t>
  </si>
  <si>
    <t xml:space="preserve">Lejrdag 1 </t>
  </si>
  <si>
    <t>Lejrdag 2</t>
  </si>
  <si>
    <t>Lejrdag 3</t>
  </si>
  <si>
    <t>Lejrdag 4</t>
  </si>
  <si>
    <t>Lejrdag 5</t>
  </si>
  <si>
    <t>Lejrdag 6</t>
  </si>
  <si>
    <t>Lejrdag 7</t>
  </si>
  <si>
    <t>Lejrdag 8</t>
  </si>
  <si>
    <t>Lejrdag 9</t>
  </si>
  <si>
    <t>Hvornår / Antal                       deltagere</t>
  </si>
  <si>
    <t>antal deltagere</t>
  </si>
  <si>
    <t>Afrikagryde</t>
  </si>
  <si>
    <t>Afrikagryde Vegetar</t>
  </si>
  <si>
    <t>Tid:</t>
  </si>
  <si>
    <t>[Alm. Menu]</t>
  </si>
  <si>
    <t>[Vegetarmenu]</t>
  </si>
  <si>
    <t>[Dessert]</t>
  </si>
  <si>
    <t>Gurregryde</t>
  </si>
  <si>
    <t>peberfrugt</t>
  </si>
  <si>
    <t>vand til bulgur</t>
  </si>
  <si>
    <t>Marokkanske kødboller med bulgursalat</t>
  </si>
  <si>
    <t>spsk</t>
  </si>
  <si>
    <t>aften (alm)</t>
  </si>
  <si>
    <t>aften (vegetar)</t>
  </si>
  <si>
    <t>hvidløg</t>
  </si>
  <si>
    <t>ris</t>
  </si>
  <si>
    <t>kuvertflutes</t>
  </si>
  <si>
    <t>Kog risene efter anvisning på posen</t>
  </si>
  <si>
    <t>Porre</t>
  </si>
  <si>
    <t>Fløde</t>
  </si>
  <si>
    <t>persille</t>
  </si>
  <si>
    <t>potte</t>
  </si>
  <si>
    <t>salt</t>
  </si>
  <si>
    <t>peber</t>
  </si>
  <si>
    <t>Kartoffel-Porresuppe</t>
  </si>
  <si>
    <t>Kartoflerne skrælles, skæres i tern og koges møre</t>
  </si>
  <si>
    <t>Koges møre uden salt (ca. 7-10)</t>
  </si>
  <si>
    <t>Drysses med hakket persille</t>
  </si>
  <si>
    <t>Kartofler og porre piskes sammen i en stor gryde</t>
  </si>
  <si>
    <t xml:space="preserve">Tilsæt kartoffelvandet og kog ind til suppe tykkelse </t>
  </si>
  <si>
    <t>Tilsæt fløden langsomt og krydre med salt og peber</t>
  </si>
  <si>
    <t>Pil løgene og skær dem i tern</t>
  </si>
  <si>
    <t>Lav jævning af mel og vand</t>
  </si>
  <si>
    <t>Bland hvidkål med ananas, rosiner og ananassaft</t>
  </si>
  <si>
    <t>Boller i karry med hvidkålssalat</t>
  </si>
  <si>
    <t>Jævn sovsen med jævningen og smag til med salt, peber</t>
  </si>
  <si>
    <t>Blomkålsboller i karry</t>
  </si>
  <si>
    <t>blomkål</t>
  </si>
  <si>
    <t>hvid quinoa</t>
  </si>
  <si>
    <t>havremel/hvedemel</t>
  </si>
  <si>
    <t>chilipulver</t>
  </si>
  <si>
    <t>Skyl og kog quinoa som anvist på pakken</t>
  </si>
  <si>
    <t>riv blomkålet groft på rivejernet</t>
  </si>
  <si>
    <t>bland med kogt quinoa, mel, chili, æg, salt, peber</t>
  </si>
  <si>
    <t>og lidt vand</t>
  </si>
  <si>
    <t>form til små boller og steg dem på en pande 5-6 min</t>
  </si>
  <si>
    <t>Svits karry i fedtstof og tilsæt boullion (ca. 1dl pr. pers)</t>
  </si>
  <si>
    <t>serveres med hvidkålssalaten</t>
  </si>
  <si>
    <t>rasp</t>
  </si>
  <si>
    <t>revet løg</t>
  </si>
  <si>
    <t>fintrevet gulerod</t>
  </si>
  <si>
    <t>soja</t>
  </si>
  <si>
    <t>mel</t>
  </si>
  <si>
    <t>kokosmælk</t>
  </si>
  <si>
    <t>peberrod</t>
  </si>
  <si>
    <t>store</t>
  </si>
  <si>
    <t>knus hvidløget, pisk æggene sammen, riv grøntsagerne</t>
  </si>
  <si>
    <t>bland det hele sammen og lad det stå i 10-15 min</t>
  </si>
  <si>
    <t>karry</t>
  </si>
  <si>
    <t>ingefær</t>
  </si>
  <si>
    <t>sovs:</t>
  </si>
  <si>
    <t>rist løg og karry, tilsæt ingefær</t>
  </si>
  <si>
    <t>tilsæt kokosmælk og lad det stå lidt</t>
  </si>
  <si>
    <t>bouillon</t>
  </si>
  <si>
    <t>formes med en stor teske. Koges på svagt blus i bouillon</t>
  </si>
  <si>
    <t>tilsæt bouillon, sukker og evt. fløde samt kogevandet</t>
  </si>
  <si>
    <t>jævn sovsen</t>
  </si>
  <si>
    <t>kog risene efter opskrift</t>
  </si>
  <si>
    <t>serveres med samme hvidkålssalat som kødudgaven</t>
  </si>
  <si>
    <t>kog risene efter anvisning på pakken</t>
  </si>
  <si>
    <t>hvedmel</t>
  </si>
  <si>
    <t>æble</t>
  </si>
  <si>
    <t>Tilsæt mælk indtil farsen virker lind</t>
  </si>
  <si>
    <t>Chili con Carne</t>
  </si>
  <si>
    <t>Chili sin Carne</t>
  </si>
  <si>
    <t>aubergine</t>
  </si>
  <si>
    <t>Spidskommen</t>
  </si>
  <si>
    <t>store Løg</t>
  </si>
  <si>
    <t>Varm olien og tilsæt spidskommen, kanel, koriander og chili</t>
  </si>
  <si>
    <t>Tilsæt de hakkede løg, rør rundt til løgene er klare</t>
  </si>
  <si>
    <t>Tilsæt flåede tomater, finthakkede soltørrede tomater</t>
  </si>
  <si>
    <t>og bouillon. Kog i ca. 30 min</t>
  </si>
  <si>
    <t>Serveres med nachos, ris, brød, creme fraiche</t>
  </si>
  <si>
    <t>Tag gryden af varmen og rør halvdelen af chokoladen i</t>
  </si>
  <si>
    <t>Smag saucen til. Tilføj evt. chili, hvis den ikke er stærk nok.</t>
  </si>
  <si>
    <t>Tilsæt bønnerne og kog ca. 5 min</t>
  </si>
  <si>
    <t>Smag til med chokoladen, salt og peber, evt. sukker</t>
  </si>
  <si>
    <t>squash</t>
  </si>
  <si>
    <t>bladselleri stængel</t>
  </si>
  <si>
    <t>Tilsæt grøntsagerne ovenfor skåret i tern</t>
  </si>
  <si>
    <t>medisterpølse</t>
  </si>
  <si>
    <t>Koges i 15 min og tag gryden af og lad den stå</t>
  </si>
  <si>
    <t>Vegetarfrikadeller</t>
  </si>
  <si>
    <t>kogt ris</t>
  </si>
  <si>
    <t>kogt blomkål</t>
  </si>
  <si>
    <t>muskat</t>
  </si>
  <si>
    <t>allehånde</t>
  </si>
  <si>
    <t>knivspids</t>
  </si>
  <si>
    <t>bland/mos alle ingredienserne sammen til fars</t>
  </si>
  <si>
    <t>lad farsen hvile 15 min.</t>
  </si>
  <si>
    <t>steg farsen på en anden pande end medisteren eller før</t>
  </si>
  <si>
    <t>Aftensmad vegetar</t>
  </si>
  <si>
    <t>spidskommen</t>
  </si>
  <si>
    <t>Vegetarboller i karry</t>
  </si>
  <si>
    <t>serveres med vaniliecreme og appelsinsirup</t>
  </si>
  <si>
    <t>Flasker</t>
  </si>
  <si>
    <t>Makrel i tomat</t>
  </si>
  <si>
    <r>
      <t>peberfrugt</t>
    </r>
    <r>
      <rPr>
        <sz val="10"/>
        <color theme="1"/>
        <rFont val="Calibri"/>
        <family val="2"/>
        <scheme val="minor"/>
      </rPr>
      <t xml:space="preserve"> </t>
    </r>
    <r>
      <rPr>
        <sz val="9"/>
        <color theme="1"/>
        <rFont val="Calibri"/>
        <family val="2"/>
        <scheme val="minor"/>
      </rPr>
      <t>(gerne flere farver)</t>
    </r>
  </si>
  <si>
    <t>Varm vand op med laurbærblade til lige under kogepunktet</t>
  </si>
  <si>
    <t>Form farsen til mellemstore boller som koges i 10 min</t>
  </si>
  <si>
    <t>Tages op med en hulske. Si vandet og gem det til sovs</t>
  </si>
  <si>
    <t>kogelage</t>
  </si>
  <si>
    <t>tilsæt hakkede løg, sauteres et par min</t>
  </si>
  <si>
    <t>tilsæt karry, rist yderligere et par min</t>
  </si>
  <si>
    <t>tilsæt mel, vent et lidt</t>
  </si>
  <si>
    <t>tilsæt mælken</t>
  </si>
  <si>
    <r>
      <rPr>
        <b/>
        <sz val="13"/>
        <color theme="1"/>
        <rFont val="Calibri"/>
        <family val="2"/>
        <scheme val="minor"/>
      </rPr>
      <t>Sovs:</t>
    </r>
    <r>
      <rPr>
        <sz val="13"/>
        <color theme="1"/>
        <rFont val="Calibri"/>
        <family val="2"/>
        <scheme val="minor"/>
      </rPr>
      <t xml:space="preserve"> Smelt smørret i en gryde</t>
    </r>
  </si>
  <si>
    <t>tilsæt koglage indtil den ønskede konsistens</t>
  </si>
  <si>
    <t>Spidskåls salat med chili og ingefær</t>
  </si>
  <si>
    <t>Forret/tilbehør</t>
  </si>
  <si>
    <t>spidskål</t>
  </si>
  <si>
    <t>chili</t>
  </si>
  <si>
    <t>citronsaft</t>
  </si>
  <si>
    <t>kokoschips/flager</t>
  </si>
  <si>
    <t>snit kålen i tynde strimler</t>
  </si>
  <si>
    <t>Halvér chilien, og fjern kernerne. Hak chilien fint.</t>
  </si>
  <si>
    <t>rør citronsaft sammen med sukker, ingefær og soja</t>
  </si>
  <si>
    <t>Bland snittet spidskål sammen med dressingen</t>
  </si>
  <si>
    <t>og ca. 1½ tsk. hakket chili efter smag og behag</t>
  </si>
  <si>
    <t>Tilsæt majs, ærter, cocktailpølser og flåede tomater</t>
  </si>
  <si>
    <t>uden at pølserne flækker</t>
  </si>
  <si>
    <t>Lav evt. en enkel salat af resterne af grøntsager og</t>
  </si>
  <si>
    <t>iceberg salat. Serveres med kuvertflutes</t>
  </si>
  <si>
    <t>bacontern</t>
  </si>
  <si>
    <t>mellemstore løg</t>
  </si>
  <si>
    <t>kalkun/kylling bryst</t>
  </si>
  <si>
    <r>
      <t xml:space="preserve">cocktailpølser </t>
    </r>
    <r>
      <rPr>
        <sz val="9"/>
        <color theme="1"/>
        <rFont val="Calibri"/>
        <family val="2"/>
        <scheme val="minor"/>
      </rPr>
      <t>(kan udelades)</t>
    </r>
  </si>
  <si>
    <t>flåede tomater</t>
  </si>
  <si>
    <t>små dåser søde majs</t>
  </si>
  <si>
    <t>gulerødder i tern</t>
  </si>
  <si>
    <t>små fine ærter</t>
  </si>
  <si>
    <t>ps</t>
  </si>
  <si>
    <t>fløde</t>
  </si>
  <si>
    <t>Sovs: Smelt smørret i en gryde</t>
  </si>
  <si>
    <t>iceberg. Serveres med kuvertflutes</t>
  </si>
  <si>
    <t>bananer</t>
  </si>
  <si>
    <t>mørk pålæg chokolade</t>
  </si>
  <si>
    <t>piskefløde</t>
  </si>
  <si>
    <t>Bananer med chokolade og flødeskum</t>
  </si>
  <si>
    <t xml:space="preserve">Pisk bouillonvandet i </t>
  </si>
  <si>
    <t>Tilsæt mælk og smag til med salt og peber</t>
  </si>
  <si>
    <t>kammerjunker</t>
  </si>
  <si>
    <t>Server Koldskål i kartonerne og kammerjunker i skåle</t>
  </si>
  <si>
    <t>Jordbær koldskål</t>
  </si>
  <si>
    <t>Svits løg, kød og hvidløg i gryden</t>
  </si>
  <si>
    <t>Gemt havregrød fra morgenmaden</t>
  </si>
  <si>
    <t>tilsæt æg og vaniljesukker og rør grundigt rundt</t>
  </si>
  <si>
    <t>steges på en pande i små klatter</t>
  </si>
  <si>
    <t>serveres med sukker og marmelade</t>
  </si>
  <si>
    <t>gemt havregrød</t>
  </si>
  <si>
    <t>vaniljesukker</t>
  </si>
  <si>
    <t>Klatkager</t>
  </si>
  <si>
    <t>Kog bulgur under låg i ca. 15. min eller til alt vandet er væk. Brug 2 vand for hver 1 bulgur</t>
  </si>
  <si>
    <t>Ælt kødet med salt, peber, kanel, spidskommen</t>
  </si>
  <si>
    <t>æbler</t>
  </si>
  <si>
    <t>pærer</t>
  </si>
  <si>
    <t>appelsiner</t>
  </si>
  <si>
    <t>vaniliecreme</t>
  </si>
  <si>
    <t>små træspyd</t>
  </si>
  <si>
    <t xml:space="preserve"> </t>
  </si>
  <si>
    <t>pres appelsinsaften og kog det ind til sirup i en gryde</t>
  </si>
  <si>
    <t>skær æbler og pærer i knap 1 cm tykke skiver</t>
  </si>
  <si>
    <t>fjern evt. kernehuset</t>
  </si>
  <si>
    <t>steg skiverne på grill risten</t>
  </si>
  <si>
    <t>Sæt en stor gryde med vand til at koge</t>
  </si>
  <si>
    <t>Hvidkålssalat</t>
  </si>
  <si>
    <t>Snit hvidkål fint</t>
  </si>
  <si>
    <t>Skær ananas i små stykker</t>
  </si>
  <si>
    <t>Svits baconternene let</t>
  </si>
  <si>
    <t>Skær et snit på langs af bananen, gennem skrællen</t>
  </si>
  <si>
    <t>Put pålægchokolade ned i revnen</t>
  </si>
  <si>
    <t>Fløden rystes i en pose med en ren mønt i</t>
  </si>
  <si>
    <t>bulgur</t>
  </si>
  <si>
    <t xml:space="preserve">squash </t>
  </si>
  <si>
    <t>basilikum</t>
  </si>
  <si>
    <t>oregano</t>
  </si>
  <si>
    <t>hakket oksekød</t>
  </si>
  <si>
    <t>spidskommen &amp; kanel</t>
  </si>
  <si>
    <t>salt og cayennepeber</t>
  </si>
  <si>
    <t>bl. frugt</t>
  </si>
  <si>
    <t>Formiddags- / Eftermiddagsfrugt eller grønt</t>
  </si>
  <si>
    <t>Aftensmad</t>
  </si>
  <si>
    <t>Lejrdag 1</t>
  </si>
  <si>
    <t>Lejrdag 10</t>
  </si>
  <si>
    <t>Dag</t>
  </si>
  <si>
    <t>Antal</t>
  </si>
  <si>
    <t>Menu</t>
  </si>
  <si>
    <t>Boller i Karry</t>
  </si>
  <si>
    <t>Chili Con Carne</t>
  </si>
  <si>
    <t>Medister pølse</t>
  </si>
  <si>
    <t>Marrokanske Kødboller</t>
  </si>
  <si>
    <t>Boller i karry (2)</t>
  </si>
  <si>
    <r>
      <rPr>
        <b/>
        <sz val="13"/>
        <color theme="1"/>
        <rFont val="Calibri"/>
        <family val="2"/>
        <scheme val="minor"/>
      </rPr>
      <t>Kødboller:</t>
    </r>
    <r>
      <rPr>
        <sz val="13"/>
        <color theme="1"/>
        <rFont val="Calibri"/>
        <family val="2"/>
        <scheme val="minor"/>
      </rPr>
      <t xml:space="preserve"> Bland kød, det ene løg revet</t>
    </r>
  </si>
  <si>
    <t>Tilsæt æg, rasp,  salt og peber</t>
  </si>
  <si>
    <t>Tilsæt gulerødder i tern</t>
  </si>
  <si>
    <t>Hak løgene og skær gulerødderne i tern</t>
  </si>
  <si>
    <t xml:space="preserve">Tilsæt tilsidst fløden og kog forsigtigt retten igennem </t>
  </si>
  <si>
    <t>Kalkun/kylling skæres i tern</t>
  </si>
  <si>
    <t>Satayspyd med flødekartofler og Coleslaw</t>
  </si>
  <si>
    <t>små champignon</t>
  </si>
  <si>
    <t>cherry tomater</t>
  </si>
  <si>
    <t>lerpotte/foliebakke</t>
  </si>
  <si>
    <t>Nakkefilet/kyllingebryst</t>
  </si>
  <si>
    <t>kaffefløde</t>
  </si>
  <si>
    <t>hakket løg, salt peber</t>
  </si>
  <si>
    <t>Salat</t>
  </si>
  <si>
    <t>Coleslaw</t>
  </si>
  <si>
    <t>Lille hvidkålshoved</t>
  </si>
  <si>
    <t>gulerødder</t>
  </si>
  <si>
    <t>Marinade</t>
  </si>
  <si>
    <t>cremefraiche 18%</t>
  </si>
  <si>
    <t>mayonnaise</t>
  </si>
  <si>
    <t>riv gulerødderne på rivejernet</t>
  </si>
  <si>
    <t>kom det hele i posen og ryst.</t>
  </si>
  <si>
    <t>Lad det trække i 20. min mens dressingen forberedes</t>
  </si>
  <si>
    <t>Rør coleslaw dressingen sammen</t>
  </si>
  <si>
    <t xml:space="preserve">bland det i posen </t>
  </si>
  <si>
    <t>snit hvidkålen fint - kom det i posen</t>
  </si>
  <si>
    <t>Salat - pose</t>
  </si>
  <si>
    <t>hældes i en skål/gryde inden servering</t>
  </si>
  <si>
    <t>Skær kødet i 2cm x 2 cm stykker</t>
  </si>
  <si>
    <t>træspyd</t>
  </si>
  <si>
    <t>Burgere</t>
  </si>
  <si>
    <t>Form bøfferne i 75 g's bøffer 10cm i diameter</t>
  </si>
  <si>
    <t>burgerboller</t>
  </si>
  <si>
    <t>agurker</t>
  </si>
  <si>
    <t>syltede agurker</t>
  </si>
  <si>
    <t>stort løg</t>
  </si>
  <si>
    <t>tomat</t>
  </si>
  <si>
    <t>iceberg</t>
  </si>
  <si>
    <t>burgerdressing</t>
  </si>
  <si>
    <t>ketchup</t>
  </si>
  <si>
    <t>flaske</t>
  </si>
  <si>
    <t>Skær grøntsagerne i skiver til burgerne</t>
  </si>
  <si>
    <t>steg bøfferne samtidig</t>
  </si>
  <si>
    <t>Løg</t>
  </si>
  <si>
    <t>Lige inden servering:</t>
  </si>
  <si>
    <t xml:space="preserve"> Tilsæt kødbollerne og æbleternene til sovsen og</t>
  </si>
  <si>
    <t>varm den godt igennem</t>
  </si>
  <si>
    <t>Form kødet som kugler og kom dem i tomatsovsen</t>
  </si>
  <si>
    <t>Agurker</t>
  </si>
  <si>
    <t>hakke svinekød</t>
  </si>
  <si>
    <t>koriander (tørret)</t>
  </si>
  <si>
    <t>Chili</t>
  </si>
  <si>
    <t>Oksekød</t>
  </si>
  <si>
    <t>flåede hk. tomater</t>
  </si>
  <si>
    <t>kidneybønner</t>
  </si>
  <si>
    <t>chilibønner</t>
  </si>
  <si>
    <t>mørk chokolade</t>
  </si>
  <si>
    <t>soltørrede tomater</t>
  </si>
  <si>
    <t>Server en melon pr. patrulje til dessert</t>
  </si>
  <si>
    <t>melon</t>
  </si>
  <si>
    <t>appelsin</t>
  </si>
  <si>
    <t>chokolademuffin mix</t>
  </si>
  <si>
    <t>Appesin muffins</t>
  </si>
  <si>
    <t>Rør chokolade muffinsdejen sammen, som anvist på</t>
  </si>
  <si>
    <t xml:space="preserve">pakken. </t>
  </si>
  <si>
    <t xml:space="preserve">Fyld den udhulede appelsin halvt op med </t>
  </si>
  <si>
    <t xml:space="preserve">chokolademuffin dej. </t>
  </si>
  <si>
    <t xml:space="preserve">Læg appelsinlåget på og pak hele appelsinen ind i </t>
  </si>
  <si>
    <t>sølvpapir. Prøv at huske hvilken side der er op, når</t>
  </si>
  <si>
    <t>skal bage ifølge pakken.</t>
  </si>
  <si>
    <t>Udhul appelsinen gem appelsinkødet</t>
  </si>
  <si>
    <t xml:space="preserve">Tag forsigtigt muffins'ene ud af bålet og </t>
  </si>
  <si>
    <t>ingen aftensmad</t>
  </si>
  <si>
    <t>Snobrød - Kanelsneglsstyle</t>
  </si>
  <si>
    <t>smelt smørret</t>
  </si>
  <si>
    <t>Tilsæt mælken</t>
  </si>
  <si>
    <t>gær</t>
  </si>
  <si>
    <t>Tilsæt ½ pakke gær</t>
  </si>
  <si>
    <t>hvedemel</t>
  </si>
  <si>
    <t>Tilsæt sukker og salt. Rør godt igennem</t>
  </si>
  <si>
    <t>Tilsæt melet</t>
  </si>
  <si>
    <t>Ælt grundigt igennem og lad dejen hvile i ca. 1 time</t>
  </si>
  <si>
    <t>FYLD</t>
  </si>
  <si>
    <t>brun farin</t>
  </si>
  <si>
    <t>blandes med den bruge farin</t>
  </si>
  <si>
    <t>Del dejen i 6 stykker</t>
  </si>
  <si>
    <t>rul dejen fladt ud så den er ca. 35-40 cm lang og</t>
  </si>
  <si>
    <t>SNOBRØD</t>
  </si>
  <si>
    <t>5-6 cm bred. Smør fyldet på dejen og rul dejen</t>
  </si>
  <si>
    <t>sammen på den smalle side, så resultatet bliver en</t>
  </si>
  <si>
    <t>pølse på 35-40 cm. Rul pølsen om snobrødspinden</t>
  </si>
  <si>
    <t>Pensel evt. med mere fyld udenpå og bag i ca. 20 min.</t>
  </si>
  <si>
    <t>salt, peber, soya, olie, ketchup</t>
  </si>
  <si>
    <t xml:space="preserve">Fast tofu eller </t>
  </si>
  <si>
    <t>færdiglavede falafler</t>
  </si>
  <si>
    <t>Gurregryde med ris</t>
  </si>
  <si>
    <t>plantefars</t>
  </si>
  <si>
    <t>riv knoldselleri  eller</t>
  </si>
  <si>
    <t>åben en dåse kikærter og mos dem med en gaffel</t>
  </si>
  <si>
    <t>bland revet knoldselleri/moste kikærter/plantefarsen</t>
  </si>
  <si>
    <t>med revet ost, presset hvidløg, rasp, æg, salt og peber</t>
  </si>
  <si>
    <t>Formes som hakkebøffer og steges.</t>
  </si>
  <si>
    <t>3 forslag til vegetar burgere</t>
  </si>
  <si>
    <t>Abemad med flødeskum</t>
  </si>
  <si>
    <t>3 slags frugt. F.eks.</t>
  </si>
  <si>
    <t>banan</t>
  </si>
  <si>
    <t>skyld æblerne</t>
  </si>
  <si>
    <t>skærm dem i kvarte og fjern stilk, blomst og kernehus</t>
  </si>
  <si>
    <t>skær æblerne i mindre stykker</t>
  </si>
  <si>
    <t>pil appelsinen og skær den i tilsvarende stykker</t>
  </si>
  <si>
    <t>Pil bababeb og skær den i skiver.</t>
  </si>
  <si>
    <t>Bland bababskiver, æble og appelsinstykker i en skål</t>
  </si>
  <si>
    <t xml:space="preserve">sammen med sukker og stil det tildækket i </t>
  </si>
  <si>
    <t>køleskabet i ½ time.</t>
  </si>
  <si>
    <t xml:space="preserve">Pisk fløden til en let skum og bland det sammen med </t>
  </si>
  <si>
    <t>frugterne lige inden servering</t>
  </si>
  <si>
    <t>pynt "abemaden" med grofthakket mørk chokolade</t>
  </si>
  <si>
    <t>kartofler</t>
  </si>
  <si>
    <t>fine ærter</t>
  </si>
  <si>
    <t>bouillonterning</t>
  </si>
  <si>
    <t>terning</t>
  </si>
  <si>
    <t>kulør/madfarve</t>
  </si>
  <si>
    <t>syltede rødbeder</t>
  </si>
  <si>
    <t>Tilsæt de frosne ærter</t>
  </si>
  <si>
    <t>Sovs: Stegefedtet fra panden hældes over i en gryde</t>
  </si>
  <si>
    <t xml:space="preserve">tilsæt smør/olie. </t>
  </si>
  <si>
    <t>Pisk melet ud i fedtstoffet</t>
  </si>
  <si>
    <t>Juster evt. farven med kulør.</t>
  </si>
  <si>
    <t>Steg medisterpølsen på panden ca. 8-10 min på hver</t>
  </si>
  <si>
    <t>side</t>
  </si>
  <si>
    <t>Medisterpølse med kogte kartofler</t>
  </si>
  <si>
    <t>Antal Vegetar</t>
  </si>
  <si>
    <t>Dessert/ Forret</t>
  </si>
  <si>
    <t>hakket oksekød (8-12%)</t>
  </si>
  <si>
    <t>mgd</t>
  </si>
  <si>
    <t xml:space="preserve"> Tag gryden af hvis det bliver for varmt</t>
  </si>
  <si>
    <t>Lad retten simre 5-10 min.</t>
  </si>
  <si>
    <t>Tilsæt kalkun/kylling i tern samt paprika, salt og peber</t>
  </si>
  <si>
    <t>salt, peber og paprika</t>
  </si>
  <si>
    <t>Tilsæt de hakkede løg og hvidløg, svits i et par min.</t>
  </si>
  <si>
    <t>Skær peberfrugterne i tern</t>
  </si>
  <si>
    <t>Tilsæt peberfrugt i tern og champignon i kvarte</t>
  </si>
  <si>
    <t>champignon i kvarte</t>
  </si>
  <si>
    <t>Tænd op i bålet, sæt vand over til ris</t>
  </si>
  <si>
    <t>Skær låget af appelsinerne og gem låget</t>
  </si>
  <si>
    <t xml:space="preserve">(luk pottehul med en klat ler dækket med alufolie) </t>
  </si>
  <si>
    <t>Pensel spydene med marinaden.</t>
  </si>
  <si>
    <t>Marinade: salt, peber, soya, olie, ketchup</t>
  </si>
  <si>
    <t>Steg spydene ca. 5 min på grillristen</t>
  </si>
  <si>
    <t>Tænd op i bålet, vi skal bruge masser af gløder</t>
  </si>
  <si>
    <t>Sæt potterne i bålet i ca. 20 min</t>
  </si>
  <si>
    <t>Æblecidereddike</t>
  </si>
  <si>
    <t>væk. Brug 2 del vand for hver 1 del bulgur</t>
  </si>
  <si>
    <t>kikærter på dåse</t>
  </si>
  <si>
    <t>Skyl squash og peberfrugter og skær dem i tern.</t>
  </si>
  <si>
    <t>Når bulguren er færdig blandes grøntsagerne i gryden.</t>
  </si>
  <si>
    <t>Pil løgene og hak dem. Brun løgene i fedstoffet</t>
  </si>
  <si>
    <t>Kom de flåede tomater i gryden. Tilsæt evt. hvidløg</t>
  </si>
  <si>
    <t xml:space="preserve">Læg lerpotte i vand i 30 min. Potten fores derefter </t>
  </si>
  <si>
    <t>med bagepapir. Foliebakken smøres  med olie</t>
  </si>
  <si>
    <t>Kartofler snittes i tynde skiver og løg hakkes fint</t>
  </si>
  <si>
    <t>Bland salt, peber og kaffefløde</t>
  </si>
  <si>
    <t xml:space="preserve">Læg kartofler, løg i potten/ foliebakken og </t>
  </si>
  <si>
    <t>hæld flødeblanding over</t>
  </si>
  <si>
    <t>skær squashen i tern i ca. samme størrelse som kødet</t>
  </si>
  <si>
    <t>Sæt kød og grøntsager på spyd</t>
  </si>
  <si>
    <t>Kyllingelår eller Kyllingenuggets</t>
  </si>
  <si>
    <t>Pitabrød og Spejleæg</t>
  </si>
  <si>
    <t>kyllingelår</t>
  </si>
  <si>
    <t>kyllingefilet</t>
  </si>
  <si>
    <t>paprika</t>
  </si>
  <si>
    <t>salt, peber</t>
  </si>
  <si>
    <t>citroner</t>
  </si>
  <si>
    <t>pitabrød</t>
  </si>
  <si>
    <t>Falafler eller tofu</t>
  </si>
  <si>
    <t>8l pose</t>
  </si>
  <si>
    <t>Rør marinaden sammen – ryst den f.eks. i en pose</t>
  </si>
  <si>
    <t>Kryder med hvidløg, basilikum, oregano.</t>
  </si>
  <si>
    <t xml:space="preserve"> Simre 5 -10 min. Tag gryden af ilden</t>
  </si>
  <si>
    <t>olie</t>
  </si>
  <si>
    <t>revet/finthakket løg og evt. stødt koriander</t>
  </si>
  <si>
    <t>Lad det simre i 10. min. Serveres med bulguren</t>
  </si>
  <si>
    <t>dåse tomater/vand for at dække kødbollerne</t>
  </si>
  <si>
    <t>Sæt gryden med tomatsovs og kød over ilden.</t>
  </si>
  <si>
    <t>Smag til med salt og peber. Tilsæt evt. en ekstra</t>
  </si>
  <si>
    <t>Chilli (styrke efter ønske)</t>
  </si>
  <si>
    <t>x</t>
  </si>
  <si>
    <t>Bjarkes Afrikagryde</t>
  </si>
  <si>
    <t>Lad retten simre ½ til 1 time</t>
  </si>
  <si>
    <t>Bryd kokosnødden i små mundrette stykker og fjern skallen</t>
  </si>
  <si>
    <t>Tilsæt kokosnød stykkerne og kokos mælken til gryden</t>
  </si>
  <si>
    <t>Tilsæt ekstra kokosmælk</t>
  </si>
  <si>
    <t xml:space="preserve">Skræl papayaen, flæk den og fjern kernerne. </t>
  </si>
  <si>
    <t>Skær papayen i mindre stykker</t>
  </si>
  <si>
    <t>Skræl mangoen, fjern stenen og skær den i mindre stykker</t>
  </si>
  <si>
    <t xml:space="preserve">Når risene er færdigkogt og lige inden servering </t>
  </si>
  <si>
    <t>tilsættes mango, som ellers splatter helt ud</t>
  </si>
  <si>
    <t>stykker</t>
  </si>
  <si>
    <t xml:space="preserve">Anret grønsagerne på fade, og lad spejderne lave </t>
  </si>
  <si>
    <t>byg-selv-burgere</t>
  </si>
  <si>
    <t>Lav samme ret som almindelig aftensmad,</t>
  </si>
  <si>
    <t>Rugbrød</t>
  </si>
  <si>
    <t>drys</t>
  </si>
  <si>
    <t>oliven olie</t>
  </si>
  <si>
    <t>sukker eller honning</t>
  </si>
  <si>
    <t>bland rasp, paprika, salt og peber i en skål</t>
  </si>
  <si>
    <t>slå æg ud i en anden skål og pisk dem sammen (gaffel)</t>
  </si>
  <si>
    <t>Halver spidskålen, skær stokken fra og snit fint</t>
  </si>
  <si>
    <t xml:space="preserve">Skær æbler i både, fjern kernehus og stilk. </t>
  </si>
  <si>
    <t>skær resten af æblet i tern</t>
  </si>
  <si>
    <t>Vend spidskål, æble og gulerod sammen i en skål</t>
  </si>
  <si>
    <t>spidskålsalat</t>
  </si>
  <si>
    <t>lun nogle pitabrød</t>
  </si>
  <si>
    <t>spejl et par æg på begge sider</t>
  </si>
  <si>
    <t>Fyld spidskålsalaten og spegleæggene i pitabrødene</t>
  </si>
  <si>
    <t>Velbekomme :-)</t>
  </si>
  <si>
    <t>Rødgrød med fløde</t>
  </si>
  <si>
    <t>jordbær</t>
  </si>
  <si>
    <t>hindbær</t>
  </si>
  <si>
    <t>ribs</t>
  </si>
  <si>
    <t>solbær</t>
  </si>
  <si>
    <t>køb grøden færdig eller</t>
  </si>
  <si>
    <t>kartoffelmel</t>
  </si>
  <si>
    <t>vand</t>
  </si>
  <si>
    <t>Bærrene renses og ordnes. Kommes i en gryde med</t>
  </si>
  <si>
    <t>vand og sukker. Koges meget forsigtigt op i 3-4 min.</t>
  </si>
  <si>
    <t>Hvis man vil jævne grøden, røres kartoffelmel ud i lidt</t>
  </si>
  <si>
    <t xml:space="preserve">vand og tilføres grøden, når den er lige under </t>
  </si>
  <si>
    <t>kogepunktet.</t>
  </si>
  <si>
    <t>Server grøden afkølet med den bedste, fedeste fløde</t>
  </si>
  <si>
    <t>ELLER</t>
  </si>
  <si>
    <t>Fordelt på 1, 2 el. 3 bestillinger</t>
  </si>
  <si>
    <t>lun burgerbollerne i udkanten af grillristen</t>
  </si>
  <si>
    <t>Skyl spidskål og æbler. Skrub eller skræl gulerødder</t>
  </si>
  <si>
    <t>rasp el. panko</t>
  </si>
  <si>
    <t>raspblandingen.</t>
  </si>
  <si>
    <t>vend kyllingkødet/kyllingelårene i æggene og derefter</t>
  </si>
  <si>
    <t>Læg dem på en ren tallerken og vask hænderne</t>
  </si>
  <si>
    <t>Pisk olivenolie, citronsaft/æbleeddike, salt og peber</t>
  </si>
  <si>
    <t>og evt. honning og sennep og hæld dressingen over salaten</t>
  </si>
  <si>
    <t>saft fra citron/æbleeddike</t>
  </si>
  <si>
    <t>Flæk de tykkeste gulerødder og skær dem i tynde skiver</t>
  </si>
  <si>
    <t>evt. Osteskiver</t>
  </si>
  <si>
    <t>evt. Bacon</t>
  </si>
  <si>
    <t>evt. Sennep</t>
  </si>
  <si>
    <t>Hvis der er indkøbt bacon, bør det steges først</t>
  </si>
  <si>
    <r>
      <t xml:space="preserve">Knoldselleribøf </t>
    </r>
    <r>
      <rPr>
        <sz val="14"/>
        <color theme="6"/>
        <rFont val="Calibri"/>
        <family val="2"/>
        <scheme val="minor"/>
      </rPr>
      <t>eller</t>
    </r>
  </si>
  <si>
    <r>
      <t xml:space="preserve">kikærtebøf </t>
    </r>
    <r>
      <rPr>
        <sz val="14"/>
        <color theme="6"/>
        <rFont val="Calibri"/>
        <family val="2"/>
        <scheme val="minor"/>
      </rPr>
      <t>eller</t>
    </r>
  </si>
  <si>
    <t>evt stødt koriander/persille</t>
  </si>
  <si>
    <t>Marokkanske tomatsovs med vegefarsboller</t>
  </si>
  <si>
    <t>købe færdig plantefars</t>
  </si>
  <si>
    <t>quianoa</t>
  </si>
  <si>
    <t>rød peber</t>
  </si>
  <si>
    <t xml:space="preserve">eller farsen selv af </t>
  </si>
  <si>
    <t>Server vege-farsbollerne med tomatsovs og bulgursalaten</t>
  </si>
  <si>
    <t>bulgursalaten</t>
  </si>
  <si>
    <t>Form plantefarsen til boller og kog dem i</t>
  </si>
  <si>
    <t>kog quinoa'en i 5 min</t>
  </si>
  <si>
    <t>mos kikærterne</t>
  </si>
  <si>
    <t>skær den røde peber i små bitte tern</t>
  </si>
  <si>
    <t>koriander (stødt eller frisk)</t>
  </si>
  <si>
    <t>vegefarsboller</t>
  </si>
  <si>
    <t>Bland den kogte quinoa, de mosede kikærter,</t>
  </si>
  <si>
    <t>rød peber, knust hvidløg med krydderierne</t>
  </si>
  <si>
    <t>lad vegefarsen hvile lidt</t>
  </si>
  <si>
    <t>Hjemmelavet vegefars</t>
  </si>
  <si>
    <t>tilsæt lidt brødkrummer hvis farsen er for våd</t>
  </si>
  <si>
    <t>Steg vegefarsbollerne</t>
  </si>
  <si>
    <t>Svits løg, rodfrugt og hvidløg i gryden</t>
  </si>
  <si>
    <t>Tilsæt porrene til kartoflerne de sidste 4-5 min</t>
  </si>
  <si>
    <t xml:space="preserve">Porrene renses, skives </t>
  </si>
  <si>
    <t>Hæld vandet fra men gem kartoffelvandet</t>
  </si>
  <si>
    <t xml:space="preserve">Lad dem ligge i bålet så længe som muffins'ene </t>
  </si>
  <si>
    <t>server med det hakkede gemte appelsinkød.</t>
  </si>
  <si>
    <t>de indpakkede appelsiner lægges i kanten af bålet</t>
  </si>
  <si>
    <t xml:space="preserve">Fjern overskydende vand fra tofuen ved at pakke den </t>
  </si>
  <si>
    <t xml:space="preserve">ind i et viskestykke eller et stykke køkkenrulle, </t>
  </si>
  <si>
    <t>og lad den stå sådan i 30 min.</t>
  </si>
  <si>
    <t>Skær tofuen i 2cm x 2 cm stykker</t>
  </si>
  <si>
    <t>Sæt tofu og grøntsager på spyd</t>
  </si>
  <si>
    <t>Dog udskiftes kødet med tofu eller færdigkøbte falafler</t>
  </si>
  <si>
    <t>Tofuspyd</t>
  </si>
  <si>
    <t>Stegt frugt med appelsinsirup og vaniliecreme</t>
  </si>
  <si>
    <t>tomatsovsen. Se opskrift til venstre</t>
  </si>
  <si>
    <t>selleri i tern/dåse kidneybønner</t>
  </si>
  <si>
    <t>knoldselleri/kålrabi/dåse bønner</t>
  </si>
  <si>
    <t>.</t>
  </si>
  <si>
    <t>evt ristet løg</t>
  </si>
  <si>
    <t>evt. revet ost</t>
  </si>
  <si>
    <t>evt. æg</t>
  </si>
  <si>
    <t>kaffefløde/madlavningsfløde</t>
  </si>
  <si>
    <t>salt &amp; peber</t>
  </si>
  <si>
    <t>dijon sennep</t>
  </si>
  <si>
    <r>
      <rPr>
        <b/>
        <sz val="14"/>
        <color rgb="FFC00000"/>
        <rFont val="Calibri"/>
        <family val="2"/>
        <scheme val="minor"/>
      </rPr>
      <t>eller</t>
    </r>
    <r>
      <rPr>
        <sz val="14"/>
        <rFont val="Calibri"/>
        <family val="2"/>
        <scheme val="minor"/>
      </rPr>
      <t xml:space="preserve"> 1 citronsaft</t>
    </r>
  </si>
  <si>
    <t>soyasauce</t>
  </si>
  <si>
    <t>lidt brødkrummer</t>
  </si>
  <si>
    <t>evt. Papaya</t>
  </si>
  <si>
    <t xml:space="preserve">Knus kardemomme og tag frøene ud. </t>
  </si>
  <si>
    <t>salt, peber, kanel og kardemomme</t>
  </si>
  <si>
    <t xml:space="preserve">Når det har farve tilsættes krydderier: </t>
  </si>
  <si>
    <t>eller brød crouton</t>
  </si>
  <si>
    <t>icebergsalat</t>
  </si>
  <si>
    <t>god sennep</t>
  </si>
  <si>
    <t>smør eller olie</t>
  </si>
  <si>
    <t>Snit salaten</t>
  </si>
  <si>
    <t>skræl appelsinerne (fjern det bitre hvide)</t>
  </si>
  <si>
    <t>(Kog eventuelt medisterpølsen tidligere på dagen)</t>
  </si>
  <si>
    <r>
      <rPr>
        <sz val="14"/>
        <color theme="1"/>
        <rFont val="Calibri"/>
        <family val="2"/>
        <scheme val="major"/>
      </rPr>
      <t>Skræl kartoflerne.</t>
    </r>
    <r>
      <rPr>
        <sz val="13"/>
        <color theme="1"/>
        <rFont val="Calibri"/>
        <family val="2"/>
        <scheme val="major"/>
      </rPr>
      <t xml:space="preserve"> Halver de største til ensartet størrelse</t>
    </r>
  </si>
  <si>
    <t>skær kyllingekødet i tern på 3x3 cm</t>
  </si>
  <si>
    <t>chilisalsa</t>
  </si>
  <si>
    <t>Steg nuggets i 2-3 min /grill kyllingelårene i 20 -25 min</t>
  </si>
  <si>
    <t>piskefløde/sødmælk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</si>
</sst>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kr&quot;\ * #,##0.00_);_(&quot;kr&quot;\ * \(#,##0.00\);_(&quot;kr&quot;\ * &quot;-&quot;??_);_(@_)"/>
    <numFmt numFmtId="165" formatCode="#,##0.0"/>
  </numFmts>
  <fonts count="58">
    <font>
      <sz val="10"/>
      <name val="Arial"/>
    </font>
    <font>
      <sz val="10"/>
      <name val="Arial"/>
      <family val="2"/>
    </font>
    <font>
      <b/>
      <sz val="10"/>
      <name val="Arial"/>
      <family val="2"/>
    </font>
    <font>
      <b/>
      <sz val="10"/>
      <color theme="0"/>
      <name val="Arial"/>
      <family val="2"/>
    </font>
    <font>
      <sz val="10"/>
      <color theme="0"/>
      <name val="Arial"/>
      <family val="2"/>
    </font>
    <font>
      <sz val="10"/>
      <color theme="1"/>
      <name val="Arial"/>
      <family val="2"/>
    </font>
    <font>
      <sz val="10"/>
      <name val="Arial"/>
      <family val="2"/>
    </font>
    <font>
      <b/>
      <sz val="12"/>
      <color theme="0"/>
      <name val="Arial"/>
      <family val="2"/>
    </font>
    <font>
      <b/>
      <sz val="12"/>
      <name val="Arial"/>
      <family val="2"/>
    </font>
    <font>
      <b/>
      <sz val="18"/>
      <color theme="0"/>
      <name val="Calibri"/>
      <family val="2"/>
      <scheme val="minor"/>
    </font>
    <font>
      <b/>
      <sz val="15"/>
      <color theme="1"/>
      <name val="Calibri"/>
      <family val="2"/>
      <scheme val="minor"/>
    </font>
    <font>
      <sz val="15"/>
      <color theme="1"/>
      <name val="Calibri"/>
      <family val="2"/>
      <scheme val="minor"/>
    </font>
    <font>
      <b/>
      <sz val="15"/>
      <color theme="0"/>
      <name val="Calibri"/>
      <family val="2"/>
      <scheme val="minor"/>
    </font>
    <font>
      <sz val="15"/>
      <name val="Calibri"/>
      <family val="2"/>
      <scheme val="minor"/>
    </font>
    <font>
      <sz val="14"/>
      <color theme="1"/>
      <name val="Calibri"/>
      <family val="2"/>
      <scheme val="minor"/>
    </font>
    <font>
      <b/>
      <sz val="15"/>
      <color theme="3"/>
      <name val="Calibri"/>
      <family val="2"/>
      <scheme val="minor"/>
    </font>
    <font>
      <sz val="14"/>
      <name val="Calibri"/>
      <family val="2"/>
      <scheme val="minor"/>
    </font>
    <font>
      <sz val="14"/>
      <color theme="1"/>
      <name val="Calibri"/>
      <family val="2"/>
      <scheme val="major"/>
    </font>
    <font>
      <b/>
      <sz val="18"/>
      <name val="Calibri"/>
      <family val="2"/>
      <scheme val="minor"/>
    </font>
    <font>
      <b/>
      <sz val="15"/>
      <name val="Calibri"/>
      <family val="2"/>
      <scheme val="minor"/>
    </font>
    <font>
      <sz val="13"/>
      <color theme="1"/>
      <name val="Calibri"/>
      <family val="2"/>
      <scheme val="minor"/>
    </font>
    <font>
      <b/>
      <sz val="15"/>
      <color theme="6"/>
      <name val="Calibri"/>
      <family val="2"/>
      <scheme val="minor"/>
    </font>
    <font>
      <b/>
      <sz val="11.5"/>
      <color theme="0"/>
      <name val="Arial"/>
      <family val="2"/>
    </font>
    <font>
      <b/>
      <sz val="15"/>
      <color theme="4" tint="-0.249977111117893"/>
      <name val="Calibri"/>
      <family val="2"/>
      <scheme val="minor"/>
    </font>
    <font>
      <b/>
      <sz val="13"/>
      <color theme="1"/>
      <name val="Calibri"/>
      <family val="2"/>
      <scheme val="minor"/>
    </font>
    <font>
      <b/>
      <sz val="15"/>
      <color theme="8"/>
      <name val="Calibri"/>
      <family val="2"/>
      <scheme val="minor"/>
    </font>
    <font>
      <sz val="11"/>
      <color rgb="FF000000"/>
      <name val="Georgia"/>
      <family val="1"/>
    </font>
    <font>
      <b/>
      <sz val="15"/>
      <color theme="7" tint="-0.249977111117893"/>
      <name val="Calibri"/>
      <family val="2"/>
      <scheme val="minor"/>
    </font>
    <font>
      <sz val="13"/>
      <color theme="1"/>
      <name val="Calibri"/>
      <family val="2"/>
      <scheme val="major"/>
    </font>
    <font>
      <sz val="10"/>
      <color theme="1"/>
      <name val="Calibri"/>
      <family val="2"/>
      <scheme val="minor"/>
    </font>
    <font>
      <sz val="9"/>
      <color theme="1"/>
      <name val="Calibri"/>
      <family val="2"/>
      <scheme val="minor"/>
    </font>
    <font>
      <sz val="13"/>
      <name val="Calibri"/>
      <family val="2"/>
      <scheme val="minor"/>
    </font>
    <font>
      <b/>
      <sz val="9"/>
      <color theme="0"/>
      <name val="Arial"/>
      <family val="2"/>
    </font>
    <font>
      <sz val="9"/>
      <color theme="0"/>
      <name val="Arial"/>
      <family val="2"/>
    </font>
    <font>
      <b/>
      <sz val="14"/>
      <name val="Calibri"/>
      <family val="2"/>
      <scheme val="minor"/>
    </font>
    <font>
      <b/>
      <sz val="15"/>
      <color rgb="FF800000"/>
      <name val="Calibri"/>
      <family val="2"/>
      <scheme val="minor"/>
    </font>
    <font>
      <b/>
      <sz val="15"/>
      <color rgb="FF006600"/>
      <name val="Calibri"/>
      <family val="2"/>
      <scheme val="minor"/>
    </font>
    <font>
      <b/>
      <sz val="14"/>
      <color theme="6"/>
      <name val="Calibri"/>
      <family val="2"/>
      <scheme val="minor"/>
    </font>
    <font>
      <b/>
      <sz val="14"/>
      <color theme="1"/>
      <name val="Calibri"/>
      <family val="2"/>
      <scheme val="major"/>
    </font>
    <font>
      <sz val="12"/>
      <color theme="1"/>
      <name val="Calibri"/>
      <family val="2"/>
      <scheme val="major"/>
    </font>
    <font>
      <b/>
      <sz val="14"/>
      <color theme="0"/>
      <name val="Calibri"/>
      <family val="2"/>
      <scheme val="minor"/>
    </font>
    <font>
      <sz val="14"/>
      <color theme="0"/>
      <name val="Calibri"/>
      <family val="2"/>
      <scheme val="minor"/>
    </font>
    <font>
      <sz val="14"/>
      <name val="Arial"/>
      <family val="2"/>
    </font>
    <font>
      <b/>
      <sz val="14"/>
      <color theme="5" tint="-0.249977111117893"/>
      <name val="Calibri"/>
      <family val="2"/>
      <scheme val="minor"/>
    </font>
    <font>
      <sz val="14"/>
      <color theme="0" tint="-0.499984740745262"/>
      <name val="Calibri"/>
      <family val="2"/>
      <scheme val="minor"/>
    </font>
    <font>
      <sz val="13"/>
      <color theme="0" tint="-0.499984740745262"/>
      <name val="Calibri"/>
      <family val="2"/>
      <scheme val="minor"/>
    </font>
    <font>
      <sz val="15"/>
      <color theme="0" tint="-0.499984740745262"/>
      <name val="Calibri"/>
      <family val="2"/>
      <scheme val="minor"/>
    </font>
    <font>
      <b/>
      <sz val="10"/>
      <color rgb="FFC00000"/>
      <name val="Arial"/>
      <family val="2"/>
    </font>
    <font>
      <sz val="8"/>
      <color theme="0"/>
      <name val="Arial Narrow"/>
      <family val="2"/>
    </font>
    <font>
      <sz val="14"/>
      <color theme="6"/>
      <name val="Calibri"/>
      <family val="2"/>
      <scheme val="minor"/>
    </font>
    <font>
      <b/>
      <sz val="10"/>
      <color theme="6"/>
      <name val="Arial"/>
      <family val="2"/>
    </font>
    <font>
      <b/>
      <sz val="15"/>
      <color theme="0" tint="-0.34998626667073579"/>
      <name val="Calibri"/>
      <family val="2"/>
      <scheme val="minor"/>
    </font>
    <font>
      <sz val="13"/>
      <color theme="0" tint="-0.34998626667073579"/>
      <name val="Calibri"/>
      <family val="2"/>
      <scheme val="minor"/>
    </font>
    <font>
      <sz val="14"/>
      <color theme="0" tint="-0.34998626667073579"/>
      <name val="Calibri"/>
      <family val="2"/>
      <scheme val="minor"/>
    </font>
    <font>
      <b/>
      <sz val="14"/>
      <color rgb="FFC00000"/>
      <name val="Calibri"/>
      <family val="2"/>
      <scheme val="minor"/>
    </font>
    <font>
      <sz val="15"/>
      <color theme="0" tint="-0.34998626667073579"/>
      <name val="Calibri"/>
      <family val="2"/>
      <scheme val="minor"/>
    </font>
    <font>
      <sz val="12"/>
      <color theme="1"/>
      <name val="Calibri"/>
      <family val="2"/>
      <scheme val="minor"/>
    </font>
    <font>
      <b/>
      <sz val="17"/>
      <color theme="0"/>
      <name val="Calibri"/>
      <family val="2"/>
      <scheme val="minor"/>
    </font>
  </fonts>
  <fills count="16">
    <fill>
      <patternFill patternType="none"/>
    </fill>
    <fill>
      <patternFill patternType="gray125"/>
    </fill>
    <fill>
      <patternFill patternType="solid">
        <fgColor theme="1"/>
        <bgColor indexed="64"/>
      </patternFill>
    </fill>
    <fill>
      <patternFill patternType="solid">
        <fgColor rgb="FF0070C0"/>
        <bgColor indexed="64"/>
      </patternFill>
    </fill>
    <fill>
      <patternFill patternType="solid">
        <fgColor rgb="FFFFFF00"/>
        <bgColor indexed="64"/>
      </patternFill>
    </fill>
    <fill>
      <patternFill patternType="solid">
        <fgColor theme="0"/>
        <bgColor indexed="64"/>
      </patternFill>
    </fill>
    <fill>
      <patternFill patternType="solid">
        <fgColor theme="5"/>
        <bgColor indexed="64"/>
      </patternFill>
    </fill>
    <fill>
      <patternFill patternType="solid">
        <fgColor theme="4"/>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theme="3"/>
        <bgColor indexed="64"/>
      </patternFill>
    </fill>
    <fill>
      <patternFill patternType="solid">
        <fgColor rgb="FF996633"/>
        <bgColor indexed="64"/>
      </patternFill>
    </fill>
    <fill>
      <patternFill patternType="solid">
        <fgColor rgb="FF800000"/>
        <bgColor indexed="64"/>
      </patternFill>
    </fill>
    <fill>
      <patternFill patternType="solid">
        <fgColor rgb="FF006600"/>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theme="0"/>
      </bottom>
      <diagonal/>
    </border>
    <border>
      <left/>
      <right style="thin">
        <color indexed="64"/>
      </right>
      <top style="thin">
        <color theme="0"/>
      </top>
      <bottom style="thin">
        <color theme="0"/>
      </bottom>
      <diagonal/>
    </border>
    <border>
      <left/>
      <right style="thin">
        <color indexed="64"/>
      </right>
      <top style="thin">
        <color theme="0"/>
      </top>
      <bottom/>
      <diagonal/>
    </border>
    <border>
      <left/>
      <right style="thin">
        <color indexed="64"/>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theme="0"/>
      </left>
      <right style="thin">
        <color theme="0"/>
      </right>
      <top style="thin">
        <color theme="0"/>
      </top>
      <bottom style="thin">
        <color theme="0"/>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0" fontId="1" fillId="0" borderId="0"/>
    <xf numFmtId="164" fontId="6" fillId="0" borderId="0" applyFont="0" applyFill="0" applyBorder="0" applyAlignment="0" applyProtection="0"/>
    <xf numFmtId="164" fontId="1" fillId="0" borderId="0" applyFont="0" applyFill="0" applyBorder="0" applyAlignment="0" applyProtection="0"/>
  </cellStyleXfs>
  <cellXfs count="437">
    <xf numFmtId="0" fontId="0" fillId="0" borderId="0" xfId="0"/>
    <xf numFmtId="0" fontId="1" fillId="0" borderId="0" xfId="0" applyFont="1"/>
    <xf numFmtId="0" fontId="1" fillId="0" borderId="0" xfId="0" applyFont="1" applyAlignment="1">
      <alignment wrapText="1"/>
    </xf>
    <xf numFmtId="0" fontId="2" fillId="0" borderId="0" xfId="0" applyFont="1"/>
    <xf numFmtId="0" fontId="1" fillId="0" borderId="1" xfId="0" applyFont="1" applyBorder="1"/>
    <xf numFmtId="0" fontId="1" fillId="0" borderId="1" xfId="0" applyFont="1" applyBorder="1" applyAlignment="1">
      <alignment horizontal="right" wrapText="1"/>
    </xf>
    <xf numFmtId="0" fontId="2" fillId="0" borderId="1" xfId="0" applyFont="1" applyBorder="1" applyAlignment="1">
      <alignment horizontal="right" wrapText="1"/>
    </xf>
    <xf numFmtId="0" fontId="2" fillId="0" borderId="1" xfId="0" applyFont="1" applyBorder="1" applyAlignment="1">
      <alignment horizontal="right"/>
    </xf>
    <xf numFmtId="0" fontId="1" fillId="0" borderId="1" xfId="0" applyFont="1" applyBorder="1" applyAlignment="1">
      <alignment horizontal="right"/>
    </xf>
    <xf numFmtId="0" fontId="5" fillId="0" borderId="0" xfId="0" applyFont="1"/>
    <xf numFmtId="0" fontId="1" fillId="0" borderId="5" xfId="0" applyFont="1" applyBorder="1"/>
    <xf numFmtId="0" fontId="1" fillId="0" borderId="0" xfId="0" applyFont="1" applyAlignment="1">
      <alignment horizontal="right"/>
    </xf>
    <xf numFmtId="0" fontId="1" fillId="5" borderId="1" xfId="0" applyFont="1" applyFill="1" applyBorder="1"/>
    <xf numFmtId="0" fontId="7" fillId="3" borderId="2" xfId="0" applyFont="1" applyFill="1" applyBorder="1"/>
    <xf numFmtId="0" fontId="4" fillId="3" borderId="3" xfId="0" applyFont="1" applyFill="1" applyBorder="1"/>
    <xf numFmtId="0" fontId="4" fillId="3" borderId="4" xfId="0" applyFont="1" applyFill="1" applyBorder="1"/>
    <xf numFmtId="0" fontId="10" fillId="0" borderId="0" xfId="0" applyFont="1"/>
    <xf numFmtId="0" fontId="10" fillId="0" borderId="7" xfId="0" applyFont="1" applyBorder="1"/>
    <xf numFmtId="0" fontId="12" fillId="6" borderId="0" xfId="0" applyFont="1" applyFill="1"/>
    <xf numFmtId="0" fontId="12" fillId="6" borderId="7" xfId="0" applyFont="1" applyFill="1" applyBorder="1"/>
    <xf numFmtId="0" fontId="12" fillId="6" borderId="6" xfId="0" applyFont="1" applyFill="1" applyBorder="1"/>
    <xf numFmtId="0" fontId="0" fillId="0" borderId="6" xfId="0" applyBorder="1"/>
    <xf numFmtId="0" fontId="0" fillId="0" borderId="7" xfId="0" applyBorder="1"/>
    <xf numFmtId="0" fontId="14" fillId="0" borderId="0" xfId="0" applyFont="1"/>
    <xf numFmtId="0" fontId="14" fillId="0" borderId="7" xfId="0" applyFont="1" applyBorder="1"/>
    <xf numFmtId="0" fontId="16" fillId="0" borderId="0" xfId="0" quotePrefix="1" applyFont="1"/>
    <xf numFmtId="0" fontId="16" fillId="0" borderId="0" xfId="0" applyFont="1"/>
    <xf numFmtId="0" fontId="16" fillId="0" borderId="7" xfId="0" applyFont="1" applyBorder="1"/>
    <xf numFmtId="0" fontId="12" fillId="7" borderId="0" xfId="0" applyFont="1" applyFill="1"/>
    <xf numFmtId="0" fontId="12" fillId="7" borderId="7" xfId="0" applyFont="1" applyFill="1" applyBorder="1"/>
    <xf numFmtId="0" fontId="12" fillId="7" borderId="6" xfId="0" applyFont="1" applyFill="1" applyBorder="1"/>
    <xf numFmtId="0" fontId="12" fillId="8" borderId="0" xfId="0" applyFont="1" applyFill="1"/>
    <xf numFmtId="0" fontId="12" fillId="8" borderId="7" xfId="0" applyFont="1" applyFill="1" applyBorder="1"/>
    <xf numFmtId="0" fontId="12" fillId="8" borderId="6" xfId="0" applyFont="1" applyFill="1" applyBorder="1"/>
    <xf numFmtId="0" fontId="19" fillId="9" borderId="6" xfId="0" applyFont="1" applyFill="1" applyBorder="1"/>
    <xf numFmtId="0" fontId="12" fillId="10" borderId="6" xfId="0" applyFont="1" applyFill="1" applyBorder="1"/>
    <xf numFmtId="0" fontId="12" fillId="10" borderId="0" xfId="0" applyFont="1" applyFill="1"/>
    <xf numFmtId="0" fontId="12" fillId="10" borderId="7" xfId="0" applyFont="1" applyFill="1" applyBorder="1"/>
    <xf numFmtId="0" fontId="16" fillId="0" borderId="6" xfId="0" applyFont="1" applyBorder="1" applyAlignment="1">
      <alignment horizontal="left"/>
    </xf>
    <xf numFmtId="0" fontId="16" fillId="0" borderId="0" xfId="0" applyFont="1" applyAlignment="1">
      <alignment horizontal="left"/>
    </xf>
    <xf numFmtId="0" fontId="21" fillId="0" borderId="6" xfId="0" applyFont="1" applyBorder="1" applyAlignment="1">
      <alignment horizontal="center" vertical="top"/>
    </xf>
    <xf numFmtId="0" fontId="21" fillId="0" borderId="8" xfId="0" applyFont="1" applyBorder="1" applyAlignment="1">
      <alignment horizontal="center" vertical="top"/>
    </xf>
    <xf numFmtId="0" fontId="23" fillId="0" borderId="6" xfId="0" applyFont="1" applyBorder="1" applyAlignment="1">
      <alignment horizontal="center" vertical="top"/>
    </xf>
    <xf numFmtId="0" fontId="23" fillId="0" borderId="8" xfId="0" applyFont="1" applyBorder="1" applyAlignment="1">
      <alignment horizontal="center" vertical="top"/>
    </xf>
    <xf numFmtId="0" fontId="25" fillId="0" borderId="6" xfId="0" applyFont="1" applyBorder="1" applyAlignment="1">
      <alignment horizontal="center" vertical="top"/>
    </xf>
    <xf numFmtId="0" fontId="25" fillId="0" borderId="8" xfId="0" applyFont="1" applyBorder="1" applyAlignment="1">
      <alignment horizontal="center" vertical="top"/>
    </xf>
    <xf numFmtId="0" fontId="20" fillId="0" borderId="0" xfId="0" applyFont="1" applyAlignment="1">
      <alignment horizontal="left"/>
    </xf>
    <xf numFmtId="0" fontId="20" fillId="0" borderId="7" xfId="0" applyFont="1" applyBorder="1" applyAlignment="1">
      <alignment horizontal="left"/>
    </xf>
    <xf numFmtId="0" fontId="26" fillId="0" borderId="0" xfId="0" applyFont="1"/>
    <xf numFmtId="0" fontId="27" fillId="0" borderId="6" xfId="0" applyFont="1" applyBorder="1" applyAlignment="1">
      <alignment horizontal="center" vertical="top"/>
    </xf>
    <xf numFmtId="0" fontId="27" fillId="0" borderId="8" xfId="0" applyFont="1" applyBorder="1" applyAlignment="1">
      <alignment horizontal="center" vertical="top"/>
    </xf>
    <xf numFmtId="0" fontId="12" fillId="12" borderId="6" xfId="0" applyFont="1" applyFill="1" applyBorder="1"/>
    <xf numFmtId="0" fontId="12" fillId="12" borderId="0" xfId="0" applyFont="1" applyFill="1"/>
    <xf numFmtId="0" fontId="12" fillId="12" borderId="7" xfId="0" applyFont="1" applyFill="1" applyBorder="1"/>
    <xf numFmtId="0" fontId="15" fillId="0" borderId="6" xfId="0" applyFont="1" applyBorder="1" applyAlignment="1">
      <alignment horizontal="center" vertical="top"/>
    </xf>
    <xf numFmtId="0" fontId="15" fillId="0" borderId="8" xfId="0" applyFont="1" applyBorder="1" applyAlignment="1">
      <alignment horizontal="center" vertical="top"/>
    </xf>
    <xf numFmtId="165" fontId="1" fillId="0" borderId="0" xfId="0" applyNumberFormat="1" applyFont="1" applyAlignment="1">
      <alignment horizontal="right"/>
    </xf>
    <xf numFmtId="0" fontId="8" fillId="4" borderId="1" xfId="0" applyFont="1" applyFill="1" applyBorder="1"/>
    <xf numFmtId="0" fontId="14" fillId="0" borderId="13" xfId="0" applyFont="1" applyBorder="1"/>
    <xf numFmtId="0" fontId="14" fillId="0" borderId="10" xfId="0" applyFont="1" applyBorder="1"/>
    <xf numFmtId="0" fontId="19" fillId="9" borderId="0" xfId="0" applyFont="1" applyFill="1"/>
    <xf numFmtId="0" fontId="19" fillId="9" borderId="7" xfId="0" applyFont="1" applyFill="1" applyBorder="1"/>
    <xf numFmtId="4" fontId="14" fillId="0" borderId="0" xfId="0" applyNumberFormat="1" applyFont="1"/>
    <xf numFmtId="4" fontId="16" fillId="0" borderId="0" xfId="0" applyNumberFormat="1" applyFont="1"/>
    <xf numFmtId="0" fontId="14" fillId="0" borderId="6" xfId="0" applyFont="1" applyBorder="1" applyAlignment="1">
      <alignment horizontal="left"/>
    </xf>
    <xf numFmtId="0" fontId="14" fillId="0" borderId="0" xfId="0" applyFont="1" applyAlignment="1">
      <alignment horizontal="left"/>
    </xf>
    <xf numFmtId="0" fontId="14" fillId="0" borderId="6" xfId="0" applyFont="1" applyBorder="1"/>
    <xf numFmtId="165" fontId="14" fillId="0" borderId="12" xfId="0" applyNumberFormat="1" applyFont="1" applyBorder="1"/>
    <xf numFmtId="165" fontId="14" fillId="0" borderId="9" xfId="0" applyNumberFormat="1" applyFont="1" applyBorder="1"/>
    <xf numFmtId="0" fontId="1" fillId="4" borderId="1" xfId="0" applyFont="1" applyFill="1" applyBorder="1"/>
    <xf numFmtId="0" fontId="5" fillId="0" borderId="1" xfId="0" applyFont="1" applyBorder="1"/>
    <xf numFmtId="0" fontId="1" fillId="0" borderId="17" xfId="0" applyFont="1" applyBorder="1"/>
    <xf numFmtId="0" fontId="17" fillId="0" borderId="0" xfId="0" applyFont="1" applyAlignment="1">
      <alignment horizontal="left" vertical="top" wrapText="1"/>
    </xf>
    <xf numFmtId="0" fontId="31" fillId="0" borderId="6" xfId="0" applyFont="1" applyBorder="1" applyAlignment="1">
      <alignment horizontal="left"/>
    </xf>
    <xf numFmtId="0" fontId="1" fillId="4" borderId="1" xfId="0" applyFont="1" applyFill="1" applyBorder="1" applyAlignment="1">
      <alignment horizontal="right"/>
    </xf>
    <xf numFmtId="0" fontId="1" fillId="4" borderId="1" xfId="0" quotePrefix="1" applyFont="1" applyFill="1" applyBorder="1" applyAlignment="1">
      <alignment horizontal="right"/>
    </xf>
    <xf numFmtId="0" fontId="20" fillId="0" borderId="6" xfId="0" applyFont="1" applyBorder="1" applyAlignment="1">
      <alignment horizontal="left"/>
    </xf>
    <xf numFmtId="0" fontId="20" fillId="0" borderId="7" xfId="0" applyFont="1" applyBorder="1"/>
    <xf numFmtId="0" fontId="34" fillId="0" borderId="6" xfId="0" applyFont="1" applyBorder="1" applyAlignment="1">
      <alignment horizontal="left"/>
    </xf>
    <xf numFmtId="0" fontId="34" fillId="0" borderId="0" xfId="0" applyFont="1" applyAlignment="1">
      <alignment horizontal="left"/>
    </xf>
    <xf numFmtId="0" fontId="12" fillId="14" borderId="6" xfId="0" applyFont="1" applyFill="1" applyBorder="1"/>
    <xf numFmtId="0" fontId="12" fillId="14" borderId="0" xfId="0" applyFont="1" applyFill="1"/>
    <xf numFmtId="0" fontId="12" fillId="14" borderId="7" xfId="0" applyFont="1" applyFill="1" applyBorder="1"/>
    <xf numFmtId="0" fontId="35" fillId="0" borderId="6" xfId="0" applyFont="1" applyBorder="1" applyAlignment="1">
      <alignment horizontal="center" vertical="top"/>
    </xf>
    <xf numFmtId="0" fontId="35" fillId="0" borderId="8" xfId="0" applyFont="1" applyBorder="1" applyAlignment="1">
      <alignment horizontal="center" vertical="top"/>
    </xf>
    <xf numFmtId="165" fontId="20" fillId="0" borderId="0" xfId="0" applyNumberFormat="1" applyFont="1"/>
    <xf numFmtId="0" fontId="12" fillId="15" borderId="0" xfId="0" applyFont="1" applyFill="1"/>
    <xf numFmtId="0" fontId="12" fillId="15" borderId="7" xfId="0" applyFont="1" applyFill="1" applyBorder="1"/>
    <xf numFmtId="0" fontId="12" fillId="15" borderId="6" xfId="0" applyFont="1" applyFill="1" applyBorder="1"/>
    <xf numFmtId="0" fontId="36" fillId="0" borderId="6" xfId="0" applyFont="1" applyBorder="1" applyAlignment="1">
      <alignment horizontal="center" vertical="top"/>
    </xf>
    <xf numFmtId="0" fontId="36" fillId="0" borderId="8" xfId="0" applyFont="1" applyBorder="1" applyAlignment="1">
      <alignment horizontal="center" vertical="top"/>
    </xf>
    <xf numFmtId="0" fontId="23" fillId="0" borderId="22" xfId="0" applyFont="1" applyBorder="1" applyAlignment="1">
      <alignment horizontal="center" vertical="top"/>
    </xf>
    <xf numFmtId="0" fontId="23" fillId="0" borderId="24" xfId="0" applyFont="1" applyBorder="1" applyAlignment="1">
      <alignment horizontal="center" vertical="top"/>
    </xf>
    <xf numFmtId="0" fontId="23" fillId="0" borderId="26" xfId="0" applyFont="1" applyBorder="1" applyAlignment="1">
      <alignment horizontal="center" vertical="top"/>
    </xf>
    <xf numFmtId="0" fontId="37" fillId="0" borderId="6" xfId="0" applyFont="1" applyBorder="1" applyAlignment="1">
      <alignment horizontal="center" vertical="top"/>
    </xf>
    <xf numFmtId="0" fontId="37" fillId="0" borderId="8" xfId="0" applyFont="1" applyBorder="1" applyAlignment="1">
      <alignment horizontal="center" vertical="top"/>
    </xf>
    <xf numFmtId="0" fontId="7" fillId="11" borderId="0" xfId="0" applyFont="1" applyFill="1"/>
    <xf numFmtId="0" fontId="4" fillId="11" borderId="3" xfId="0" applyFont="1" applyFill="1" applyBorder="1"/>
    <xf numFmtId="0" fontId="1" fillId="0" borderId="1" xfId="0" applyFont="1" applyBorder="1" applyAlignment="1">
      <alignment horizontal="left"/>
    </xf>
    <xf numFmtId="0" fontId="1" fillId="0" borderId="0" xfId="0" applyFont="1" applyAlignment="1">
      <alignment horizontal="left"/>
    </xf>
    <xf numFmtId="0" fontId="2" fillId="0" borderId="1" xfId="0" applyFont="1" applyBorder="1" applyAlignment="1">
      <alignment horizontal="left"/>
    </xf>
    <xf numFmtId="0" fontId="3" fillId="15" borderId="28" xfId="0" applyFont="1" applyFill="1" applyBorder="1"/>
    <xf numFmtId="0" fontId="0" fillId="0" borderId="0" xfId="0" applyBorder="1"/>
    <xf numFmtId="0" fontId="10" fillId="0" borderId="0" xfId="0" applyFont="1" applyBorder="1"/>
    <xf numFmtId="0" fontId="12" fillId="15" borderId="0" xfId="0" applyFont="1" applyFill="1" applyBorder="1"/>
    <xf numFmtId="0" fontId="20" fillId="0" borderId="0" xfId="0" applyFont="1" applyBorder="1"/>
    <xf numFmtId="0" fontId="20" fillId="0" borderId="0" xfId="0" applyFont="1" applyBorder="1" applyAlignment="1">
      <alignment horizontal="left"/>
    </xf>
    <xf numFmtId="0" fontId="31" fillId="0" borderId="0" xfId="0" applyFont="1" applyBorder="1" applyAlignment="1">
      <alignment horizontal="left"/>
    </xf>
    <xf numFmtId="0" fontId="16" fillId="0" borderId="6" xfId="0" applyFont="1" applyBorder="1" applyAlignment="1">
      <alignment horizontal="left"/>
    </xf>
    <xf numFmtId="0" fontId="16" fillId="0" borderId="0" xfId="0" applyFont="1" applyAlignment="1">
      <alignment horizontal="left"/>
    </xf>
    <xf numFmtId="0" fontId="16" fillId="0" borderId="8" xfId="0" applyFont="1" applyBorder="1" applyAlignment="1">
      <alignment horizontal="left"/>
    </xf>
    <xf numFmtId="0" fontId="16" fillId="0" borderId="9" xfId="0" applyFont="1" applyBorder="1" applyAlignment="1">
      <alignment horizontal="left"/>
    </xf>
    <xf numFmtId="0" fontId="12" fillId="8" borderId="0" xfId="0" applyFont="1" applyFill="1" applyBorder="1"/>
    <xf numFmtId="165" fontId="14" fillId="0" borderId="0" xfId="0" applyNumberFormat="1" applyFont="1" applyBorder="1"/>
    <xf numFmtId="0" fontId="16" fillId="0" borderId="0" xfId="0" applyFont="1" applyBorder="1" applyAlignment="1">
      <alignment horizontal="left"/>
    </xf>
    <xf numFmtId="0" fontId="14" fillId="0" borderId="6" xfId="0" applyFont="1" applyBorder="1" applyAlignment="1">
      <alignment horizontal="left"/>
    </xf>
    <xf numFmtId="0" fontId="12" fillId="6" borderId="0" xfId="0" applyFont="1" applyFill="1" applyBorder="1"/>
    <xf numFmtId="0" fontId="14" fillId="0" borderId="0" xfId="0" applyFont="1" applyBorder="1"/>
    <xf numFmtId="0" fontId="14" fillId="0" borderId="0" xfId="0" applyFont="1" applyBorder="1" applyAlignment="1">
      <alignment horizontal="left"/>
    </xf>
    <xf numFmtId="0" fontId="40" fillId="6" borderId="6" xfId="0" applyFont="1" applyFill="1" applyBorder="1" applyAlignment="1">
      <alignment horizontal="left" indent="1"/>
    </xf>
    <xf numFmtId="0" fontId="40" fillId="6" borderId="0" xfId="0" applyFont="1" applyFill="1" applyBorder="1" applyAlignment="1">
      <alignment horizontal="left" indent="1"/>
    </xf>
    <xf numFmtId="0" fontId="41" fillId="6" borderId="0" xfId="0" applyFont="1" applyFill="1" applyBorder="1"/>
    <xf numFmtId="0" fontId="41" fillId="6" borderId="7" xfId="0" applyFont="1" applyFill="1" applyBorder="1"/>
    <xf numFmtId="0" fontId="42" fillId="0" borderId="0" xfId="0" applyFont="1"/>
    <xf numFmtId="0" fontId="40" fillId="6" borderId="0" xfId="0" applyFont="1" applyFill="1" applyAlignment="1">
      <alignment horizontal="left" indent="1"/>
    </xf>
    <xf numFmtId="0" fontId="41" fillId="6" borderId="0" xfId="0" applyFont="1" applyFill="1"/>
    <xf numFmtId="0" fontId="43" fillId="0" borderId="22" xfId="0" applyFont="1" applyBorder="1" applyAlignment="1">
      <alignment horizontal="center" vertical="top"/>
    </xf>
    <xf numFmtId="0" fontId="43" fillId="0" borderId="6" xfId="0" applyFont="1" applyBorder="1" applyAlignment="1">
      <alignment horizontal="center" vertical="top"/>
    </xf>
    <xf numFmtId="0" fontId="43" fillId="0" borderId="24" xfId="0" applyFont="1" applyBorder="1" applyAlignment="1">
      <alignment horizontal="center" vertical="top"/>
    </xf>
    <xf numFmtId="0" fontId="43" fillId="0" borderId="8" xfId="0" applyFont="1" applyBorder="1" applyAlignment="1">
      <alignment horizontal="center" vertical="top"/>
    </xf>
    <xf numFmtId="0" fontId="1" fillId="0" borderId="1" xfId="0" applyFont="1" applyBorder="1" applyAlignment="1">
      <alignment horizontal="left"/>
    </xf>
    <xf numFmtId="0" fontId="16" fillId="0" borderId="6" xfId="0" applyFont="1" applyBorder="1" applyAlignment="1">
      <alignment horizontal="left"/>
    </xf>
    <xf numFmtId="0" fontId="16" fillId="0" borderId="0" xfId="0" applyFont="1" applyAlignment="1">
      <alignment horizontal="left"/>
    </xf>
    <xf numFmtId="0" fontId="43" fillId="0" borderId="6" xfId="0" applyFont="1" applyFill="1" applyBorder="1" applyAlignment="1">
      <alignment horizontal="center" vertical="top"/>
    </xf>
    <xf numFmtId="0" fontId="1" fillId="0" borderId="0" xfId="0" applyFont="1" applyBorder="1"/>
    <xf numFmtId="165" fontId="1" fillId="0" borderId="0" xfId="0" applyNumberFormat="1" applyFont="1" applyBorder="1" applyAlignment="1">
      <alignment horizontal="right"/>
    </xf>
    <xf numFmtId="0" fontId="2" fillId="0" borderId="1" xfId="0" applyFont="1" applyFill="1" applyBorder="1" applyAlignment="1">
      <alignment horizontal="right"/>
    </xf>
    <xf numFmtId="0" fontId="2" fillId="0" borderId="1" xfId="0" applyFont="1" applyFill="1" applyBorder="1" applyAlignment="1">
      <alignment horizontal="left"/>
    </xf>
    <xf numFmtId="0" fontId="1" fillId="0" borderId="0" xfId="0" applyFont="1" applyFill="1"/>
    <xf numFmtId="0" fontId="1" fillId="0" borderId="0" xfId="0" applyFont="1" applyFill="1" applyAlignment="1">
      <alignment horizontal="right"/>
    </xf>
    <xf numFmtId="0" fontId="1" fillId="0" borderId="1" xfId="0" applyFont="1" applyFill="1" applyBorder="1"/>
    <xf numFmtId="0" fontId="1" fillId="0" borderId="1" xfId="0" applyFont="1" applyFill="1" applyBorder="1" applyAlignment="1">
      <alignment horizontal="left"/>
    </xf>
    <xf numFmtId="0" fontId="1" fillId="0" borderId="1" xfId="0" applyFont="1" applyFill="1" applyBorder="1" applyAlignment="1">
      <alignment horizontal="right"/>
    </xf>
    <xf numFmtId="0" fontId="2" fillId="0" borderId="1" xfId="0" applyFont="1" applyFill="1" applyBorder="1"/>
    <xf numFmtId="0" fontId="4" fillId="12" borderId="1" xfId="0" applyFont="1" applyFill="1" applyBorder="1"/>
    <xf numFmtId="0" fontId="4" fillId="10" borderId="1" xfId="0" applyFont="1" applyFill="1" applyBorder="1"/>
    <xf numFmtId="0" fontId="36" fillId="0" borderId="14" xfId="0" applyFont="1" applyBorder="1" applyAlignment="1">
      <alignment horizontal="center" vertical="top"/>
    </xf>
    <xf numFmtId="0" fontId="36" fillId="0" borderId="11" xfId="0" applyFont="1" applyBorder="1" applyAlignment="1">
      <alignment horizontal="center" vertical="top"/>
    </xf>
    <xf numFmtId="0" fontId="21" fillId="0" borderId="11" xfId="0" applyFont="1" applyBorder="1" applyAlignment="1">
      <alignment horizontal="center" vertical="top"/>
    </xf>
    <xf numFmtId="0" fontId="44" fillId="0" borderId="0" xfId="0" applyFont="1" applyBorder="1"/>
    <xf numFmtId="0" fontId="44" fillId="0" borderId="0" xfId="0" quotePrefix="1" applyFont="1" applyBorder="1"/>
    <xf numFmtId="0" fontId="44" fillId="0" borderId="0" xfId="0" applyFont="1"/>
    <xf numFmtId="0" fontId="45" fillId="0" borderId="0" xfId="0" applyFont="1"/>
    <xf numFmtId="0" fontId="1" fillId="0" borderId="31" xfId="0" applyFont="1" applyBorder="1"/>
    <xf numFmtId="0" fontId="44" fillId="0" borderId="0" xfId="0" applyFont="1" applyFill="1" applyBorder="1"/>
    <xf numFmtId="0" fontId="44" fillId="0" borderId="0" xfId="0" quotePrefix="1" applyFont="1"/>
    <xf numFmtId="0" fontId="2" fillId="7" borderId="1" xfId="0" applyFont="1" applyFill="1" applyBorder="1"/>
    <xf numFmtId="0" fontId="25" fillId="0" borderId="11" xfId="0" applyFont="1" applyBorder="1" applyAlignment="1">
      <alignment horizontal="center" vertical="top"/>
    </xf>
    <xf numFmtId="165" fontId="14" fillId="0" borderId="0" xfId="0" applyNumberFormat="1" applyFont="1"/>
    <xf numFmtId="0" fontId="46" fillId="0" borderId="0" xfId="0" applyFont="1"/>
    <xf numFmtId="0" fontId="46" fillId="0" borderId="0" xfId="0" quotePrefix="1" applyFont="1"/>
    <xf numFmtId="0" fontId="44" fillId="0" borderId="0" xfId="0" applyFont="1" applyAlignment="1"/>
    <xf numFmtId="0" fontId="3" fillId="8" borderId="28" xfId="0" applyFont="1" applyFill="1" applyBorder="1"/>
    <xf numFmtId="0" fontId="1" fillId="0" borderId="0" xfId="0" applyFont="1" applyBorder="1" applyAlignment="1">
      <alignment horizontal="right"/>
    </xf>
    <xf numFmtId="0" fontId="2" fillId="0" borderId="0" xfId="0" applyFont="1" applyFill="1" applyBorder="1" applyAlignment="1"/>
    <xf numFmtId="0" fontId="2" fillId="6" borderId="28" xfId="0" applyFont="1" applyFill="1" applyBorder="1"/>
    <xf numFmtId="0" fontId="1" fillId="0" borderId="29" xfId="0" applyFont="1" applyBorder="1"/>
    <xf numFmtId="0" fontId="1" fillId="0" borderId="30" xfId="0" applyFont="1" applyBorder="1"/>
    <xf numFmtId="4" fontId="1" fillId="0" borderId="1" xfId="0" applyNumberFormat="1" applyFont="1" applyBorder="1"/>
    <xf numFmtId="0" fontId="47" fillId="0" borderId="0" xfId="0" applyFont="1"/>
    <xf numFmtId="0" fontId="32" fillId="2" borderId="1" xfId="0" applyFont="1" applyFill="1" applyBorder="1"/>
    <xf numFmtId="0" fontId="22" fillId="2" borderId="0" xfId="0" applyFont="1" applyFill="1"/>
    <xf numFmtId="0" fontId="22" fillId="2" borderId="1" xfId="0" applyFont="1" applyFill="1" applyBorder="1"/>
    <xf numFmtId="0" fontId="22" fillId="2" borderId="1" xfId="0" applyFont="1" applyFill="1" applyBorder="1" applyAlignment="1">
      <alignment horizontal="right"/>
    </xf>
    <xf numFmtId="0" fontId="7" fillId="7" borderId="17" xfId="0" applyFont="1" applyFill="1" applyBorder="1"/>
    <xf numFmtId="0" fontId="7" fillId="7" borderId="18" xfId="0" applyFont="1" applyFill="1" applyBorder="1"/>
    <xf numFmtId="0" fontId="32" fillId="2" borderId="19" xfId="0" applyFont="1" applyFill="1" applyBorder="1"/>
    <xf numFmtId="0" fontId="22" fillId="2" borderId="19" xfId="0" applyFont="1" applyFill="1" applyBorder="1"/>
    <xf numFmtId="0" fontId="3" fillId="2" borderId="0" xfId="0" applyFont="1" applyFill="1" applyBorder="1"/>
    <xf numFmtId="0" fontId="7" fillId="2" borderId="0" xfId="0" applyFont="1" applyFill="1" applyBorder="1" applyAlignment="1">
      <alignment wrapText="1"/>
    </xf>
    <xf numFmtId="0" fontId="1" fillId="4" borderId="19" xfId="0" applyFont="1" applyFill="1" applyBorder="1" applyAlignment="1">
      <alignment horizontal="right"/>
    </xf>
    <xf numFmtId="0" fontId="3" fillId="2" borderId="32" xfId="0" applyFont="1" applyFill="1" applyBorder="1"/>
    <xf numFmtId="0" fontId="8" fillId="4" borderId="28" xfId="0" applyFont="1" applyFill="1" applyBorder="1"/>
    <xf numFmtId="0" fontId="3" fillId="2" borderId="32" xfId="0" applyFont="1" applyFill="1" applyBorder="1" applyAlignment="1">
      <alignment wrapText="1"/>
    </xf>
    <xf numFmtId="0" fontId="1" fillId="0" borderId="21" xfId="0" applyFont="1" applyBorder="1"/>
    <xf numFmtId="0" fontId="5" fillId="0" borderId="21" xfId="0" applyFont="1" applyBorder="1"/>
    <xf numFmtId="0" fontId="1" fillId="0" borderId="33" xfId="0" applyFont="1" applyBorder="1"/>
    <xf numFmtId="0" fontId="3" fillId="14" borderId="28" xfId="0" applyFont="1" applyFill="1" applyBorder="1"/>
    <xf numFmtId="0" fontId="3" fillId="14" borderId="34" xfId="0" applyFont="1" applyFill="1" applyBorder="1"/>
    <xf numFmtId="0" fontId="2" fillId="0" borderId="28" xfId="0" applyFont="1" applyFill="1" applyBorder="1"/>
    <xf numFmtId="0" fontId="2" fillId="0" borderId="35" xfId="0" applyFont="1" applyFill="1" applyBorder="1"/>
    <xf numFmtId="0" fontId="7" fillId="13" borderId="32" xfId="0" applyFont="1" applyFill="1" applyBorder="1"/>
    <xf numFmtId="0" fontId="4" fillId="13" borderId="32" xfId="0" applyFont="1" applyFill="1" applyBorder="1"/>
    <xf numFmtId="0" fontId="33" fillId="13" borderId="32" xfId="0" applyFont="1" applyFill="1" applyBorder="1" applyAlignment="1">
      <alignment wrapText="1"/>
    </xf>
    <xf numFmtId="0" fontId="48" fillId="2" borderId="32" xfId="0" applyFont="1" applyFill="1" applyBorder="1" applyAlignment="1">
      <alignment wrapText="1"/>
    </xf>
    <xf numFmtId="0" fontId="0" fillId="0" borderId="8" xfId="0" applyBorder="1"/>
    <xf numFmtId="0" fontId="0" fillId="0" borderId="9" xfId="0" applyBorder="1"/>
    <xf numFmtId="0" fontId="0" fillId="0" borderId="10" xfId="0" applyBorder="1"/>
    <xf numFmtId="0" fontId="17" fillId="0" borderId="9" xfId="0" applyFont="1" applyBorder="1" applyAlignment="1">
      <alignment horizontal="left" vertical="top" wrapText="1"/>
    </xf>
    <xf numFmtId="0" fontId="17" fillId="0" borderId="10" xfId="0" applyFont="1" applyBorder="1" applyAlignment="1">
      <alignment horizontal="left" vertical="top" wrapText="1"/>
    </xf>
    <xf numFmtId="165" fontId="1" fillId="0" borderId="1" xfId="0" applyNumberFormat="1" applyFont="1" applyBorder="1"/>
    <xf numFmtId="0" fontId="50" fillId="0" borderId="0" xfId="0" applyFont="1"/>
    <xf numFmtId="0" fontId="0" fillId="0" borderId="0" xfId="0"/>
    <xf numFmtId="0" fontId="44" fillId="0" borderId="0" xfId="0" applyFont="1" applyFill="1" applyBorder="1"/>
    <xf numFmtId="0" fontId="0" fillId="0" borderId="0" xfId="0" applyFill="1" applyBorder="1"/>
    <xf numFmtId="0" fontId="10" fillId="0" borderId="0" xfId="0" applyFont="1" applyFill="1" applyBorder="1"/>
    <xf numFmtId="0" fontId="12" fillId="0" borderId="0" xfId="0" applyFont="1" applyFill="1" applyBorder="1"/>
    <xf numFmtId="0" fontId="14" fillId="0" borderId="0" xfId="0" applyFont="1" applyFill="1" applyBorder="1"/>
    <xf numFmtId="0" fontId="45" fillId="0" borderId="0" xfId="0" applyFont="1" applyFill="1" applyBorder="1"/>
    <xf numFmtId="0" fontId="20" fillId="0" borderId="0" xfId="0" applyFont="1" applyFill="1" applyBorder="1"/>
    <xf numFmtId="0" fontId="20" fillId="0" borderId="0" xfId="0" applyFont="1" applyFill="1" applyBorder="1" applyAlignment="1">
      <alignment horizontal="left"/>
    </xf>
    <xf numFmtId="0" fontId="31" fillId="0" borderId="0" xfId="0" applyFont="1" applyFill="1" applyBorder="1" applyAlignment="1">
      <alignment horizontal="left"/>
    </xf>
    <xf numFmtId="0" fontId="36" fillId="0" borderId="0" xfId="0" applyFont="1" applyFill="1" applyBorder="1" applyAlignment="1">
      <alignment horizontal="center" vertical="top"/>
    </xf>
    <xf numFmtId="0" fontId="14" fillId="0" borderId="6" xfId="0" applyFont="1" applyBorder="1" applyAlignment="1">
      <alignment horizontal="left"/>
    </xf>
    <xf numFmtId="0" fontId="14" fillId="0" borderId="0" xfId="0" applyFont="1" applyBorder="1" applyAlignment="1">
      <alignment horizontal="left"/>
    </xf>
    <xf numFmtId="0" fontId="51" fillId="14" borderId="0" xfId="0" applyFont="1" applyFill="1"/>
    <xf numFmtId="0" fontId="52" fillId="0" borderId="0" xfId="0" applyFont="1"/>
    <xf numFmtId="0" fontId="53" fillId="0" borderId="0" xfId="0" applyFont="1"/>
    <xf numFmtId="0" fontId="51" fillId="15" borderId="0" xfId="0" applyFont="1" applyFill="1" applyBorder="1"/>
    <xf numFmtId="0" fontId="52" fillId="0" borderId="0" xfId="0" applyFont="1" applyBorder="1"/>
    <xf numFmtId="0" fontId="53" fillId="0" borderId="0" xfId="0" applyFont="1" applyBorder="1"/>
    <xf numFmtId="0" fontId="51" fillId="15" borderId="0" xfId="0" applyFont="1" applyFill="1"/>
    <xf numFmtId="0" fontId="51" fillId="8" borderId="0" xfId="0" applyFont="1" applyFill="1" applyBorder="1"/>
    <xf numFmtId="0" fontId="53" fillId="0" borderId="12" xfId="0" quotePrefix="1" applyFont="1" applyBorder="1"/>
    <xf numFmtId="0" fontId="53" fillId="0" borderId="12" xfId="0" applyFont="1" applyBorder="1"/>
    <xf numFmtId="0" fontId="53" fillId="0" borderId="9" xfId="0" applyFont="1" applyBorder="1"/>
    <xf numFmtId="0" fontId="53" fillId="0" borderId="0" xfId="0" quotePrefix="1" applyFont="1" applyBorder="1"/>
    <xf numFmtId="0" fontId="51" fillId="8" borderId="0" xfId="0" applyFont="1" applyFill="1"/>
    <xf numFmtId="165" fontId="56" fillId="0" borderId="0" xfId="0" applyNumberFormat="1" applyFont="1" applyBorder="1"/>
    <xf numFmtId="0" fontId="43" fillId="0" borderId="24" xfId="0" applyFont="1" applyFill="1" applyBorder="1" applyAlignment="1">
      <alignment horizontal="center" vertical="top"/>
    </xf>
    <xf numFmtId="0" fontId="44" fillId="0" borderId="21" xfId="0" quotePrefix="1" applyFont="1" applyBorder="1"/>
    <xf numFmtId="0" fontId="44" fillId="0" borderId="21" xfId="0" applyFont="1" applyBorder="1"/>
    <xf numFmtId="0" fontId="14" fillId="0" borderId="21" xfId="0" applyFont="1" applyBorder="1"/>
    <xf numFmtId="0" fontId="44" fillId="0" borderId="20" xfId="0" applyFont="1" applyBorder="1"/>
    <xf numFmtId="0" fontId="14" fillId="0" borderId="20" xfId="0" applyFont="1" applyBorder="1"/>
    <xf numFmtId="0" fontId="55" fillId="0" borderId="0" xfId="0" applyFont="1" applyBorder="1"/>
    <xf numFmtId="0" fontId="21" fillId="0" borderId="22" xfId="0" applyFont="1" applyBorder="1" applyAlignment="1">
      <alignment horizontal="center" vertical="top"/>
    </xf>
    <xf numFmtId="0" fontId="21" fillId="0" borderId="24" xfId="0" applyFont="1" applyBorder="1" applyAlignment="1">
      <alignment horizontal="center" vertical="top"/>
    </xf>
    <xf numFmtId="0" fontId="12" fillId="12" borderId="0" xfId="0" applyFont="1" applyFill="1" applyBorder="1"/>
    <xf numFmtId="0" fontId="14" fillId="0" borderId="23" xfId="0" applyFont="1" applyBorder="1"/>
    <xf numFmtId="0" fontId="14" fillId="0" borderId="25" xfId="0" applyFont="1" applyBorder="1"/>
    <xf numFmtId="0" fontId="15" fillId="0" borderId="22" xfId="0" applyFont="1" applyBorder="1" applyAlignment="1">
      <alignment horizontal="center" vertical="top"/>
    </xf>
    <xf numFmtId="0" fontId="15" fillId="0" borderId="24" xfId="0" applyFont="1" applyBorder="1" applyAlignment="1">
      <alignment horizontal="center" vertical="top"/>
    </xf>
    <xf numFmtId="0" fontId="2" fillId="0" borderId="1" xfId="0" applyFont="1" applyFill="1" applyBorder="1" applyAlignment="1">
      <alignment horizontal="left"/>
    </xf>
    <xf numFmtId="0" fontId="2" fillId="0" borderId="0" xfId="0" applyFont="1" applyFill="1" applyBorder="1" applyAlignment="1">
      <alignment horizontal="left"/>
    </xf>
    <xf numFmtId="0" fontId="1" fillId="0" borderId="1" xfId="0" applyFont="1" applyBorder="1" applyAlignment="1">
      <alignment horizontal="left"/>
    </xf>
    <xf numFmtId="0" fontId="3" fillId="2" borderId="32" xfId="0" applyFont="1" applyFill="1" applyBorder="1" applyAlignment="1">
      <alignment horizontal="center" wrapText="1"/>
    </xf>
    <xf numFmtId="0" fontId="4" fillId="13" borderId="32" xfId="0" applyFont="1" applyFill="1" applyBorder="1" applyAlignment="1">
      <alignment horizontal="left"/>
    </xf>
    <xf numFmtId="0" fontId="2" fillId="0" borderId="28" xfId="0" applyFont="1" applyFill="1" applyBorder="1" applyAlignment="1">
      <alignment horizontal="left"/>
    </xf>
    <xf numFmtId="0" fontId="9" fillId="14" borderId="11" xfId="0" applyFont="1" applyFill="1" applyBorder="1" applyAlignment="1">
      <alignment horizontal="center"/>
    </xf>
    <xf numFmtId="0" fontId="9" fillId="14" borderId="12" xfId="0" applyFont="1" applyFill="1" applyBorder="1" applyAlignment="1">
      <alignment horizontal="center"/>
    </xf>
    <xf numFmtId="0" fontId="9" fillId="14" borderId="13" xfId="0" applyFont="1" applyFill="1" applyBorder="1" applyAlignment="1">
      <alignment horizontal="center"/>
    </xf>
    <xf numFmtId="0" fontId="17" fillId="0" borderId="0" xfId="0" applyFont="1" applyAlignment="1">
      <alignment horizontal="left" vertical="top" wrapText="1"/>
    </xf>
    <xf numFmtId="0" fontId="17" fillId="0" borderId="7" xfId="0" applyFont="1" applyBorder="1" applyAlignment="1">
      <alignment horizontal="left" vertical="top" wrapText="1"/>
    </xf>
    <xf numFmtId="0" fontId="17" fillId="0" borderId="9" xfId="0" applyFont="1" applyBorder="1" applyAlignment="1">
      <alignment horizontal="left" vertical="top" wrapText="1"/>
    </xf>
    <xf numFmtId="0" fontId="17" fillId="0" borderId="10" xfId="0" applyFont="1" applyBorder="1" applyAlignment="1">
      <alignment horizontal="left" vertical="top" wrapText="1"/>
    </xf>
    <xf numFmtId="0" fontId="12" fillId="14" borderId="6" xfId="0" applyFont="1" applyFill="1" applyBorder="1" applyAlignment="1">
      <alignment horizontal="left"/>
    </xf>
    <xf numFmtId="0" fontId="12" fillId="14" borderId="0" xfId="0" applyFont="1" applyFill="1" applyAlignment="1">
      <alignment horizontal="left"/>
    </xf>
    <xf numFmtId="0" fontId="12" fillId="14" borderId="7" xfId="0" applyFont="1" applyFill="1" applyBorder="1" applyAlignment="1">
      <alignment horizontal="left"/>
    </xf>
    <xf numFmtId="0" fontId="31" fillId="0" borderId="6" xfId="0" applyFont="1" applyBorder="1" applyAlignment="1">
      <alignment horizontal="left"/>
    </xf>
    <xf numFmtId="0" fontId="31" fillId="0" borderId="0" xfId="0" applyFont="1" applyAlignment="1">
      <alignment horizontal="left"/>
    </xf>
    <xf numFmtId="0" fontId="16" fillId="0" borderId="6" xfId="0" applyFont="1" applyBorder="1" applyAlignment="1">
      <alignment horizontal="left"/>
    </xf>
    <xf numFmtId="0" fontId="16" fillId="0" borderId="0" xfId="0" applyFont="1" applyAlignment="1">
      <alignment horizontal="left"/>
    </xf>
    <xf numFmtId="0" fontId="20" fillId="0" borderId="6" xfId="0" applyFont="1" applyBorder="1" applyAlignment="1">
      <alignment horizontal="left"/>
    </xf>
    <xf numFmtId="0" fontId="20" fillId="0" borderId="0" xfId="0" applyFont="1" applyAlignment="1">
      <alignment horizontal="left"/>
    </xf>
    <xf numFmtId="0" fontId="14" fillId="0" borderId="6" xfId="0" applyFont="1" applyBorder="1" applyAlignment="1">
      <alignment horizontal="left"/>
    </xf>
    <xf numFmtId="0" fontId="14" fillId="0" borderId="0" xfId="0" applyFont="1" applyAlignment="1">
      <alignment horizontal="left"/>
    </xf>
    <xf numFmtId="0" fontId="10" fillId="0" borderId="6" xfId="0" applyFont="1" applyBorder="1" applyAlignment="1">
      <alignment horizontal="center"/>
    </xf>
    <xf numFmtId="0" fontId="10" fillId="0" borderId="0" xfId="0" applyFont="1" applyAlignment="1">
      <alignment horizontal="center"/>
    </xf>
    <xf numFmtId="0" fontId="9" fillId="14" borderId="14" xfId="0" applyFont="1" applyFill="1" applyBorder="1" applyAlignment="1">
      <alignment horizontal="center"/>
    </xf>
    <xf numFmtId="0" fontId="9" fillId="14" borderId="15" xfId="0" applyFont="1" applyFill="1" applyBorder="1" applyAlignment="1">
      <alignment horizontal="center"/>
    </xf>
    <xf numFmtId="0" fontId="9" fillId="14" borderId="16" xfId="0" applyFont="1" applyFill="1" applyBorder="1" applyAlignment="1">
      <alignment horizontal="center"/>
    </xf>
    <xf numFmtId="0" fontId="14" fillId="0" borderId="0" xfId="0" applyFont="1" applyFill="1" applyBorder="1" applyAlignment="1">
      <alignment horizontal="left"/>
    </xf>
    <xf numFmtId="0" fontId="9" fillId="15" borderId="0" xfId="0" applyFont="1" applyFill="1" applyBorder="1" applyAlignment="1">
      <alignment horizontal="center"/>
    </xf>
    <xf numFmtId="0" fontId="34" fillId="0" borderId="6" xfId="0" applyFont="1" applyBorder="1" applyAlignment="1">
      <alignment horizontal="left"/>
    </xf>
    <xf numFmtId="0" fontId="34" fillId="0" borderId="0" xfId="0" applyFont="1" applyAlignment="1">
      <alignment horizontal="left"/>
    </xf>
    <xf numFmtId="0" fontId="17" fillId="0" borderId="12" xfId="0" applyFont="1" applyBorder="1" applyAlignment="1">
      <alignment horizontal="left" vertical="top" wrapText="1"/>
    </xf>
    <xf numFmtId="0" fontId="17" fillId="0" borderId="13" xfId="0" applyFont="1" applyBorder="1" applyAlignment="1">
      <alignment horizontal="left" vertical="top" wrapText="1"/>
    </xf>
    <xf numFmtId="0" fontId="17" fillId="0" borderId="0" xfId="0" applyFont="1" applyBorder="1" applyAlignment="1">
      <alignment horizontal="left" vertical="top" wrapText="1"/>
    </xf>
    <xf numFmtId="0" fontId="17" fillId="0" borderId="0" xfId="0" applyFont="1" applyAlignment="1">
      <alignment horizontal="center" vertical="top" wrapText="1"/>
    </xf>
    <xf numFmtId="0" fontId="17" fillId="0" borderId="7" xfId="0" applyFont="1" applyBorder="1" applyAlignment="1">
      <alignment horizontal="center" vertical="top" wrapText="1"/>
    </xf>
    <xf numFmtId="0" fontId="9" fillId="0" borderId="0" xfId="0" applyFont="1" applyFill="1" applyBorder="1" applyAlignment="1">
      <alignment horizontal="center"/>
    </xf>
    <xf numFmtId="0" fontId="10" fillId="0" borderId="0" xfId="0" applyFont="1" applyFill="1" applyBorder="1" applyAlignment="1">
      <alignment horizontal="center"/>
    </xf>
    <xf numFmtId="0" fontId="17" fillId="0" borderId="15" xfId="0" applyFont="1" applyBorder="1" applyAlignment="1">
      <alignment horizontal="left" vertical="top" wrapText="1"/>
    </xf>
    <xf numFmtId="0" fontId="17" fillId="0" borderId="16" xfId="0" applyFont="1" applyBorder="1" applyAlignment="1">
      <alignment horizontal="left" vertical="top" wrapText="1"/>
    </xf>
    <xf numFmtId="0" fontId="38" fillId="0" borderId="12" xfId="0" applyFont="1" applyBorder="1" applyAlignment="1">
      <alignment horizontal="left" vertical="top" wrapText="1"/>
    </xf>
    <xf numFmtId="0" fontId="38" fillId="0" borderId="13" xfId="0" applyFont="1" applyBorder="1" applyAlignment="1">
      <alignment horizontal="left" vertical="top" wrapText="1"/>
    </xf>
    <xf numFmtId="0" fontId="31" fillId="0" borderId="0" xfId="0" applyFont="1" applyBorder="1" applyAlignment="1">
      <alignment horizontal="left"/>
    </xf>
    <xf numFmtId="0" fontId="16" fillId="0" borderId="0" xfId="0" applyFont="1" applyBorder="1" applyAlignment="1">
      <alignment horizontal="left"/>
    </xf>
    <xf numFmtId="0" fontId="12" fillId="15" borderId="6" xfId="0" applyFont="1" applyFill="1" applyBorder="1" applyAlignment="1">
      <alignment horizontal="left"/>
    </xf>
    <xf numFmtId="0" fontId="12" fillId="15" borderId="0" xfId="0" applyFont="1" applyFill="1" applyBorder="1" applyAlignment="1">
      <alignment horizontal="left"/>
    </xf>
    <xf numFmtId="0" fontId="12" fillId="15" borderId="7" xfId="0" applyFont="1" applyFill="1" applyBorder="1" applyAlignment="1">
      <alignment horizontal="left"/>
    </xf>
    <xf numFmtId="0" fontId="12" fillId="15" borderId="0" xfId="0" applyFont="1" applyFill="1" applyAlignment="1">
      <alignment horizontal="left"/>
    </xf>
    <xf numFmtId="0" fontId="20" fillId="0" borderId="0" xfId="0" applyFont="1" applyBorder="1" applyAlignment="1">
      <alignment horizontal="left"/>
    </xf>
    <xf numFmtId="0" fontId="14" fillId="0" borderId="0" xfId="0" applyFont="1" applyBorder="1" applyAlignment="1">
      <alignment horizontal="left"/>
    </xf>
    <xf numFmtId="0" fontId="9" fillId="15" borderId="14" xfId="0" applyFont="1" applyFill="1" applyBorder="1" applyAlignment="1">
      <alignment horizontal="center"/>
    </xf>
    <xf numFmtId="0" fontId="9" fillId="15" borderId="15" xfId="0" applyFont="1" applyFill="1" applyBorder="1" applyAlignment="1">
      <alignment horizontal="center"/>
    </xf>
    <xf numFmtId="0" fontId="9" fillId="15" borderId="16" xfId="0" applyFont="1" applyFill="1" applyBorder="1" applyAlignment="1">
      <alignment horizontal="center"/>
    </xf>
    <xf numFmtId="0" fontId="9" fillId="15" borderId="11" xfId="0" applyFont="1" applyFill="1" applyBorder="1" applyAlignment="1">
      <alignment horizontal="center"/>
    </xf>
    <xf numFmtId="0" fontId="9" fillId="15" borderId="12" xfId="0" applyFont="1" applyFill="1" applyBorder="1" applyAlignment="1">
      <alignment horizontal="center"/>
    </xf>
    <xf numFmtId="0" fontId="9" fillId="15" borderId="13" xfId="0" applyFont="1" applyFill="1" applyBorder="1" applyAlignment="1">
      <alignment horizontal="center"/>
    </xf>
    <xf numFmtId="0" fontId="10" fillId="0" borderId="0" xfId="0" applyFont="1" applyBorder="1" applyAlignment="1">
      <alignment horizontal="center"/>
    </xf>
    <xf numFmtId="0" fontId="16" fillId="0" borderId="0" xfId="0" applyFont="1" applyFill="1" applyBorder="1" applyAlignment="1">
      <alignment horizontal="left"/>
    </xf>
    <xf numFmtId="0" fontId="12" fillId="0" borderId="0" xfId="0" applyFont="1" applyFill="1" applyBorder="1" applyAlignment="1">
      <alignment horizontal="left"/>
    </xf>
    <xf numFmtId="0" fontId="17" fillId="0" borderId="0" xfId="0" applyFont="1" applyFill="1" applyBorder="1" applyAlignment="1">
      <alignment horizontal="left" vertical="top" wrapText="1"/>
    </xf>
    <xf numFmtId="0" fontId="17" fillId="0" borderId="0" xfId="0" applyFont="1" applyFill="1" applyBorder="1" applyAlignment="1">
      <alignment horizontal="center" vertical="top" wrapText="1"/>
    </xf>
    <xf numFmtId="0" fontId="20" fillId="0" borderId="0" xfId="0" applyFont="1" applyFill="1" applyBorder="1" applyAlignment="1">
      <alignment horizontal="left"/>
    </xf>
    <xf numFmtId="0" fontId="31" fillId="0" borderId="0" xfId="0" applyFont="1" applyFill="1" applyBorder="1" applyAlignment="1">
      <alignment horizontal="left"/>
    </xf>
    <xf numFmtId="0" fontId="9" fillId="8" borderId="0" xfId="0" applyFont="1" applyFill="1" applyBorder="1" applyAlignment="1">
      <alignment horizontal="center"/>
    </xf>
    <xf numFmtId="0" fontId="57" fillId="8" borderId="0" xfId="0" applyFont="1" applyFill="1" applyBorder="1" applyAlignment="1">
      <alignment horizontal="center"/>
    </xf>
    <xf numFmtId="0" fontId="28" fillId="0" borderId="0" xfId="0" applyFont="1" applyBorder="1" applyAlignment="1">
      <alignment horizontal="left" vertical="top" wrapText="1"/>
    </xf>
    <xf numFmtId="0" fontId="28" fillId="0" borderId="7" xfId="0" applyFont="1" applyBorder="1" applyAlignment="1">
      <alignment horizontal="left" vertical="top" wrapText="1"/>
    </xf>
    <xf numFmtId="0" fontId="28" fillId="0" borderId="9" xfId="0" applyFont="1" applyBorder="1" applyAlignment="1">
      <alignment horizontal="left" vertical="top" wrapText="1"/>
    </xf>
    <xf numFmtId="0" fontId="28" fillId="0" borderId="10" xfId="0" applyFont="1" applyBorder="1" applyAlignment="1">
      <alignment horizontal="left" vertical="top" wrapText="1"/>
    </xf>
    <xf numFmtId="0" fontId="13" fillId="0" borderId="6" xfId="0" applyFont="1" applyBorder="1" applyAlignment="1">
      <alignment horizontal="left"/>
    </xf>
    <xf numFmtId="0" fontId="13" fillId="0" borderId="0" xfId="0" applyFont="1" applyAlignment="1">
      <alignment horizontal="left"/>
    </xf>
    <xf numFmtId="0" fontId="10" fillId="0" borderId="6" xfId="0" applyFont="1" applyBorder="1" applyAlignment="1">
      <alignment horizontal="left"/>
    </xf>
    <xf numFmtId="0" fontId="10" fillId="0" borderId="0" xfId="0" applyFont="1" applyBorder="1" applyAlignment="1">
      <alignment horizontal="left"/>
    </xf>
    <xf numFmtId="0" fontId="28" fillId="0" borderId="12" xfId="0" applyFont="1" applyBorder="1" applyAlignment="1">
      <alignment horizontal="left" vertical="top" wrapText="1"/>
    </xf>
    <xf numFmtId="0" fontId="28" fillId="0" borderId="13" xfId="0" applyFont="1" applyBorder="1" applyAlignment="1">
      <alignment horizontal="left" vertical="top" wrapText="1"/>
    </xf>
    <xf numFmtId="0" fontId="13" fillId="0" borderId="0" xfId="0" applyFont="1" applyBorder="1" applyAlignment="1">
      <alignment horizontal="left"/>
    </xf>
    <xf numFmtId="0" fontId="38" fillId="0" borderId="0" xfId="0" applyFont="1" applyBorder="1" applyAlignment="1">
      <alignment horizontal="left" vertical="top" wrapText="1"/>
    </xf>
    <xf numFmtId="0" fontId="38" fillId="0" borderId="7" xfId="0" applyFont="1" applyBorder="1" applyAlignment="1">
      <alignment horizontal="left" vertical="top" wrapText="1"/>
    </xf>
    <xf numFmtId="0" fontId="17" fillId="0" borderId="20" xfId="0" applyFont="1" applyBorder="1" applyAlignment="1">
      <alignment horizontal="left" vertical="top" wrapText="1"/>
    </xf>
    <xf numFmtId="0" fontId="17" fillId="0" borderId="25" xfId="0" applyFont="1" applyBorder="1" applyAlignment="1">
      <alignment horizontal="left" vertical="top" wrapText="1"/>
    </xf>
    <xf numFmtId="0" fontId="9" fillId="8" borderId="11" xfId="0" applyFont="1" applyFill="1" applyBorder="1" applyAlignment="1">
      <alignment horizontal="center"/>
    </xf>
    <xf numFmtId="0" fontId="9" fillId="8" borderId="12" xfId="0" applyFont="1" applyFill="1" applyBorder="1" applyAlignment="1">
      <alignment horizontal="center"/>
    </xf>
    <xf numFmtId="0" fontId="9" fillId="8" borderId="13" xfId="0" applyFont="1" applyFill="1" applyBorder="1" applyAlignment="1">
      <alignment horizontal="center"/>
    </xf>
    <xf numFmtId="0" fontId="9" fillId="8" borderId="14" xfId="0" applyFont="1" applyFill="1" applyBorder="1" applyAlignment="1">
      <alignment horizontal="center"/>
    </xf>
    <xf numFmtId="0" fontId="9" fillId="8" borderId="15" xfId="0" applyFont="1" applyFill="1" applyBorder="1" applyAlignment="1">
      <alignment horizontal="center"/>
    </xf>
    <xf numFmtId="0" fontId="9" fillId="8" borderId="16" xfId="0" applyFont="1" applyFill="1" applyBorder="1" applyAlignment="1">
      <alignment horizontal="center"/>
    </xf>
    <xf numFmtId="0" fontId="9" fillId="8" borderId="6" xfId="0" applyFont="1" applyFill="1" applyBorder="1" applyAlignment="1">
      <alignment horizontal="center"/>
    </xf>
    <xf numFmtId="0" fontId="9" fillId="8" borderId="7" xfId="0" applyFont="1" applyFill="1" applyBorder="1" applyAlignment="1">
      <alignment horizontal="center"/>
    </xf>
    <xf numFmtId="0" fontId="57" fillId="8" borderId="11" xfId="0" applyFont="1" applyFill="1" applyBorder="1" applyAlignment="1">
      <alignment horizontal="center"/>
    </xf>
    <xf numFmtId="0" fontId="57" fillId="8" borderId="12" xfId="0" applyFont="1" applyFill="1" applyBorder="1" applyAlignment="1">
      <alignment horizontal="center"/>
    </xf>
    <xf numFmtId="0" fontId="57" fillId="8" borderId="13" xfId="0" applyFont="1" applyFill="1" applyBorder="1" applyAlignment="1">
      <alignment horizontal="center"/>
    </xf>
    <xf numFmtId="0" fontId="16" fillId="0" borderId="11" xfId="0" applyFont="1" applyBorder="1" applyAlignment="1">
      <alignment horizontal="left"/>
    </xf>
    <xf numFmtId="0" fontId="16" fillId="0" borderId="12" xfId="0" applyFont="1" applyBorder="1" applyAlignment="1">
      <alignment horizontal="left"/>
    </xf>
    <xf numFmtId="0" fontId="16" fillId="0" borderId="8" xfId="0" applyFont="1" applyBorder="1" applyAlignment="1">
      <alignment horizontal="left"/>
    </xf>
    <xf numFmtId="0" fontId="16" fillId="0" borderId="9" xfId="0" applyFont="1" applyBorder="1" applyAlignment="1">
      <alignment horizontal="left"/>
    </xf>
    <xf numFmtId="0" fontId="12" fillId="8" borderId="6" xfId="0" applyFont="1" applyFill="1" applyBorder="1" applyAlignment="1">
      <alignment horizontal="left"/>
    </xf>
    <xf numFmtId="0" fontId="12" fillId="8" borderId="0" xfId="0" applyFont="1" applyFill="1" applyBorder="1" applyAlignment="1">
      <alignment horizontal="left"/>
    </xf>
    <xf numFmtId="0" fontId="12" fillId="8" borderId="7" xfId="0" applyFont="1" applyFill="1" applyBorder="1" applyAlignment="1">
      <alignment horizontal="left"/>
    </xf>
    <xf numFmtId="0" fontId="12" fillId="8" borderId="0" xfId="0" applyFont="1" applyFill="1" applyAlignment="1">
      <alignment horizontal="left"/>
    </xf>
    <xf numFmtId="0" fontId="38" fillId="0" borderId="21" xfId="0" applyFont="1" applyBorder="1" applyAlignment="1">
      <alignment horizontal="left" vertical="top" wrapText="1"/>
    </xf>
    <xf numFmtId="0" fontId="38" fillId="0" borderId="23" xfId="0" applyFont="1" applyBorder="1" applyAlignment="1">
      <alignment horizontal="left" vertical="top" wrapText="1"/>
    </xf>
    <xf numFmtId="0" fontId="9" fillId="6" borderId="0" xfId="0" applyFont="1" applyFill="1" applyBorder="1" applyAlignment="1">
      <alignment horizontal="center"/>
    </xf>
    <xf numFmtId="0" fontId="9" fillId="6" borderId="11" xfId="0" applyFont="1" applyFill="1" applyBorder="1" applyAlignment="1">
      <alignment horizontal="center"/>
    </xf>
    <xf numFmtId="0" fontId="9" fillId="6" borderId="12" xfId="0" applyFont="1" applyFill="1" applyBorder="1" applyAlignment="1">
      <alignment horizontal="center"/>
    </xf>
    <xf numFmtId="0" fontId="9" fillId="6" borderId="13" xfId="0" applyFont="1" applyFill="1" applyBorder="1" applyAlignment="1">
      <alignment horizontal="center"/>
    </xf>
    <xf numFmtId="0" fontId="9" fillId="6" borderId="6" xfId="0" applyFont="1" applyFill="1" applyBorder="1" applyAlignment="1">
      <alignment horizontal="center"/>
    </xf>
    <xf numFmtId="0" fontId="9" fillId="6" borderId="0" xfId="0" applyFont="1" applyFill="1" applyAlignment="1">
      <alignment horizontal="center"/>
    </xf>
    <xf numFmtId="0" fontId="9" fillId="6" borderId="7" xfId="0" applyFont="1" applyFill="1" applyBorder="1" applyAlignment="1">
      <alignment horizontal="center"/>
    </xf>
    <xf numFmtId="0" fontId="10" fillId="0" borderId="0" xfId="0" applyFont="1" applyAlignment="1">
      <alignment horizontal="left"/>
    </xf>
    <xf numFmtId="0" fontId="12" fillId="6" borderId="6" xfId="0" applyFont="1" applyFill="1" applyBorder="1" applyAlignment="1">
      <alignment horizontal="left"/>
    </xf>
    <xf numFmtId="0" fontId="12" fillId="6" borderId="0" xfId="0" applyFont="1" applyFill="1" applyAlignment="1">
      <alignment horizontal="left"/>
    </xf>
    <xf numFmtId="0" fontId="14" fillId="0" borderId="21" xfId="0" applyFont="1" applyBorder="1" applyAlignment="1">
      <alignment horizontal="left" vertical="top" wrapText="1"/>
    </xf>
    <xf numFmtId="0" fontId="14" fillId="0" borderId="23" xfId="0" applyFont="1" applyBorder="1" applyAlignment="1">
      <alignment horizontal="left" vertical="top" wrapText="1"/>
    </xf>
    <xf numFmtId="0" fontId="20" fillId="0" borderId="0" xfId="0" applyFont="1" applyBorder="1" applyAlignment="1">
      <alignment horizontal="left" vertical="top" wrapText="1"/>
    </xf>
    <xf numFmtId="0" fontId="20" fillId="0" borderId="7" xfId="0" applyFont="1" applyBorder="1" applyAlignment="1">
      <alignment horizontal="left" vertical="top" wrapText="1"/>
    </xf>
    <xf numFmtId="0" fontId="14" fillId="0" borderId="20" xfId="0" applyFont="1" applyBorder="1" applyAlignment="1">
      <alignment horizontal="left" vertical="top" wrapText="1"/>
    </xf>
    <xf numFmtId="0" fontId="14" fillId="0" borderId="25" xfId="0" applyFont="1" applyBorder="1" applyAlignment="1">
      <alignment horizontal="left" vertical="top" wrapText="1"/>
    </xf>
    <xf numFmtId="0" fontId="20" fillId="0" borderId="20" xfId="0" applyFont="1" applyBorder="1" applyAlignment="1">
      <alignment horizontal="left" vertical="top" wrapText="1"/>
    </xf>
    <xf numFmtId="0" fontId="20" fillId="0" borderId="25" xfId="0" applyFont="1" applyBorder="1" applyAlignment="1">
      <alignment horizontal="left" vertical="top" wrapText="1"/>
    </xf>
    <xf numFmtId="0" fontId="40" fillId="6" borderId="6" xfId="0" applyFont="1" applyFill="1" applyBorder="1" applyAlignment="1">
      <alignment horizontal="left"/>
    </xf>
    <xf numFmtId="0" fontId="40" fillId="6" borderId="0" xfId="0" applyFont="1" applyFill="1" applyAlignment="1">
      <alignment horizontal="left"/>
    </xf>
    <xf numFmtId="0" fontId="40" fillId="6" borderId="7" xfId="0" applyFont="1" applyFill="1" applyBorder="1" applyAlignment="1">
      <alignment horizontal="left"/>
    </xf>
    <xf numFmtId="0" fontId="14" fillId="0" borderId="0" xfId="0" applyFont="1" applyBorder="1" applyAlignment="1">
      <alignment horizontal="left" vertical="top" wrapText="1"/>
    </xf>
    <xf numFmtId="0" fontId="14" fillId="0" borderId="7" xfId="0" applyFont="1" applyBorder="1" applyAlignment="1">
      <alignment horizontal="left" vertical="top" wrapText="1"/>
    </xf>
    <xf numFmtId="0" fontId="14" fillId="0" borderId="9" xfId="0" applyFont="1" applyBorder="1" applyAlignment="1">
      <alignment horizontal="left" vertical="top" wrapText="1"/>
    </xf>
    <xf numFmtId="0" fontId="14" fillId="0" borderId="10" xfId="0" applyFont="1" applyBorder="1" applyAlignment="1">
      <alignment horizontal="left" vertical="top" wrapText="1"/>
    </xf>
    <xf numFmtId="0" fontId="20" fillId="0" borderId="21" xfId="0" applyFont="1" applyBorder="1" applyAlignment="1">
      <alignment horizontal="left" vertical="top" wrapText="1"/>
    </xf>
    <xf numFmtId="0" fontId="20" fillId="0" borderId="23" xfId="0" applyFont="1" applyBorder="1" applyAlignment="1">
      <alignment horizontal="left" vertical="top" wrapText="1"/>
    </xf>
    <xf numFmtId="0" fontId="9" fillId="7" borderId="0" xfId="0" applyFont="1" applyFill="1" applyBorder="1" applyAlignment="1">
      <alignment horizontal="center"/>
    </xf>
    <xf numFmtId="0" fontId="9" fillId="7" borderId="11" xfId="0" applyFont="1" applyFill="1" applyBorder="1" applyAlignment="1">
      <alignment horizontal="center"/>
    </xf>
    <xf numFmtId="0" fontId="9" fillId="7" borderId="12" xfId="0" applyFont="1" applyFill="1" applyBorder="1" applyAlignment="1">
      <alignment horizontal="center"/>
    </xf>
    <xf numFmtId="0" fontId="9" fillId="7" borderId="13" xfId="0" applyFont="1" applyFill="1" applyBorder="1" applyAlignment="1">
      <alignment horizontal="center"/>
    </xf>
    <xf numFmtId="0" fontId="9" fillId="7" borderId="6" xfId="0" applyFont="1" applyFill="1" applyBorder="1" applyAlignment="1">
      <alignment horizontal="center"/>
    </xf>
    <xf numFmtId="0" fontId="9" fillId="7" borderId="0" xfId="0" applyFont="1" applyFill="1" applyAlignment="1">
      <alignment horizontal="center"/>
    </xf>
    <xf numFmtId="0" fontId="9" fillId="7" borderId="7" xfId="0" applyFont="1" applyFill="1" applyBorder="1" applyAlignment="1">
      <alignment horizontal="center"/>
    </xf>
    <xf numFmtId="0" fontId="12" fillId="7" borderId="6" xfId="0" applyFont="1" applyFill="1" applyBorder="1" applyAlignment="1">
      <alignment horizontal="left"/>
    </xf>
    <xf numFmtId="0" fontId="12" fillId="7" borderId="0" xfId="0" applyFont="1" applyFill="1" applyAlignment="1">
      <alignment horizontal="left"/>
    </xf>
    <xf numFmtId="0" fontId="12" fillId="7" borderId="7" xfId="0" applyFont="1" applyFill="1" applyBorder="1" applyAlignment="1">
      <alignment horizontal="left"/>
    </xf>
    <xf numFmtId="0" fontId="17" fillId="0" borderId="18" xfId="0" applyFont="1" applyBorder="1" applyAlignment="1">
      <alignment horizontal="left" vertical="top" wrapText="1"/>
    </xf>
    <xf numFmtId="0" fontId="17" fillId="0" borderId="27" xfId="0" applyFont="1" applyBorder="1" applyAlignment="1">
      <alignment horizontal="left" vertical="top" wrapText="1"/>
    </xf>
    <xf numFmtId="0" fontId="17" fillId="0" borderId="21" xfId="0" applyFont="1" applyBorder="1" applyAlignment="1">
      <alignment horizontal="left" vertical="top" wrapText="1"/>
    </xf>
    <xf numFmtId="0" fontId="17" fillId="0" borderId="23" xfId="0" applyFont="1" applyBorder="1" applyAlignment="1">
      <alignment horizontal="left" vertical="top" wrapText="1"/>
    </xf>
    <xf numFmtId="0" fontId="28" fillId="0" borderId="0" xfId="0" applyFont="1" applyAlignment="1">
      <alignment horizontal="left" vertical="top" wrapText="1"/>
    </xf>
    <xf numFmtId="0" fontId="39" fillId="0" borderId="21" xfId="0" applyFont="1" applyBorder="1" applyAlignment="1">
      <alignment horizontal="left" vertical="top" wrapText="1"/>
    </xf>
    <xf numFmtId="0" fontId="39" fillId="0" borderId="23" xfId="0" applyFont="1" applyBorder="1" applyAlignment="1">
      <alignment horizontal="left" vertical="top" wrapText="1"/>
    </xf>
    <xf numFmtId="0" fontId="9" fillId="12" borderId="11" xfId="0" applyFont="1" applyFill="1" applyBorder="1" applyAlignment="1">
      <alignment horizontal="center"/>
    </xf>
    <xf numFmtId="0" fontId="9" fillId="12" borderId="12" xfId="0" applyFont="1" applyFill="1" applyBorder="1" applyAlignment="1">
      <alignment horizontal="center"/>
    </xf>
    <xf numFmtId="0" fontId="9" fillId="12" borderId="13" xfId="0" applyFont="1" applyFill="1" applyBorder="1" applyAlignment="1">
      <alignment horizontal="center"/>
    </xf>
    <xf numFmtId="0" fontId="9" fillId="12" borderId="6" xfId="0" applyFont="1" applyFill="1" applyBorder="1" applyAlignment="1">
      <alignment horizontal="center"/>
    </xf>
    <xf numFmtId="0" fontId="9" fillId="12" borderId="0" xfId="0" applyFont="1" applyFill="1" applyBorder="1" applyAlignment="1">
      <alignment horizontal="center"/>
    </xf>
    <xf numFmtId="0" fontId="9" fillId="12" borderId="7" xfId="0" applyFont="1" applyFill="1" applyBorder="1" applyAlignment="1">
      <alignment horizontal="center"/>
    </xf>
    <xf numFmtId="0" fontId="9" fillId="12" borderId="0" xfId="0" applyFont="1" applyFill="1" applyAlignment="1">
      <alignment horizontal="center"/>
    </xf>
    <xf numFmtId="0" fontId="14" fillId="0" borderId="22" xfId="0" applyFont="1" applyBorder="1" applyAlignment="1">
      <alignment horizontal="left"/>
    </xf>
    <xf numFmtId="0" fontId="14" fillId="0" borderId="21" xfId="0" applyFont="1" applyBorder="1" applyAlignment="1">
      <alignment horizontal="left"/>
    </xf>
    <xf numFmtId="0" fontId="16" fillId="0" borderId="24" xfId="0" applyFont="1" applyBorder="1" applyAlignment="1">
      <alignment horizontal="left"/>
    </xf>
    <xf numFmtId="0" fontId="16" fillId="0" borderId="20" xfId="0" applyFont="1" applyBorder="1" applyAlignment="1">
      <alignment horizontal="left"/>
    </xf>
    <xf numFmtId="0" fontId="20" fillId="0" borderId="7" xfId="0" applyFont="1" applyBorder="1" applyAlignment="1">
      <alignment horizontal="left"/>
    </xf>
    <xf numFmtId="0" fontId="0" fillId="0" borderId="0" xfId="0" applyAlignment="1">
      <alignment horizontal="center"/>
    </xf>
    <xf numFmtId="0" fontId="0" fillId="0" borderId="7" xfId="0" applyBorder="1" applyAlignment="1">
      <alignment horizontal="center"/>
    </xf>
    <xf numFmtId="0" fontId="20" fillId="0" borderId="9" xfId="0" applyFont="1" applyBorder="1" applyAlignment="1">
      <alignment horizontal="left"/>
    </xf>
    <xf numFmtId="0" fontId="20" fillId="0" borderId="10" xfId="0" applyFont="1" applyBorder="1" applyAlignment="1">
      <alignment horizontal="left"/>
    </xf>
    <xf numFmtId="0" fontId="0" fillId="0" borderId="9" xfId="0" applyBorder="1" applyAlignment="1">
      <alignment horizontal="center"/>
    </xf>
    <xf numFmtId="0" fontId="0" fillId="0" borderId="10" xfId="0" applyBorder="1" applyAlignment="1">
      <alignment horizontal="center"/>
    </xf>
    <xf numFmtId="0" fontId="20" fillId="0" borderId="12" xfId="0" applyFont="1" applyBorder="1" applyAlignment="1">
      <alignment horizontal="left"/>
    </xf>
    <xf numFmtId="0" fontId="20" fillId="0" borderId="13" xfId="0" applyFont="1" applyBorder="1" applyAlignment="1">
      <alignment horizontal="left"/>
    </xf>
    <xf numFmtId="0" fontId="56" fillId="0" borderId="0" xfId="0" applyFont="1" applyAlignment="1">
      <alignment horizontal="left"/>
    </xf>
    <xf numFmtId="0" fontId="12" fillId="10" borderId="6" xfId="0" applyFont="1" applyFill="1" applyBorder="1" applyAlignment="1">
      <alignment horizontal="left"/>
    </xf>
    <xf numFmtId="0" fontId="12" fillId="10" borderId="0" xfId="0" applyFont="1" applyFill="1" applyAlignment="1">
      <alignment horizontal="left"/>
    </xf>
    <xf numFmtId="0" fontId="12" fillId="10" borderId="7" xfId="0" applyFont="1" applyFill="1" applyBorder="1" applyAlignment="1">
      <alignment horizontal="left"/>
    </xf>
    <xf numFmtId="0" fontId="9" fillId="10" borderId="11" xfId="0" applyFont="1" applyFill="1" applyBorder="1" applyAlignment="1">
      <alignment horizontal="center"/>
    </xf>
    <xf numFmtId="0" fontId="9" fillId="10" borderId="12" xfId="0" applyFont="1" applyFill="1" applyBorder="1" applyAlignment="1">
      <alignment horizontal="center"/>
    </xf>
    <xf numFmtId="0" fontId="9" fillId="10" borderId="13" xfId="0" applyFont="1" applyFill="1" applyBorder="1" applyAlignment="1">
      <alignment horizontal="center"/>
    </xf>
    <xf numFmtId="0" fontId="9" fillId="10" borderId="6" xfId="0" applyFont="1" applyFill="1" applyBorder="1" applyAlignment="1">
      <alignment horizontal="center"/>
    </xf>
    <xf numFmtId="0" fontId="9" fillId="10" borderId="0" xfId="0" applyFont="1" applyFill="1" applyAlignment="1">
      <alignment horizontal="center"/>
    </xf>
    <xf numFmtId="0" fontId="9" fillId="10" borderId="7" xfId="0" applyFont="1" applyFill="1" applyBorder="1" applyAlignment="1">
      <alignment horizontal="center"/>
    </xf>
    <xf numFmtId="0" fontId="38" fillId="0" borderId="0" xfId="0" applyFont="1" applyAlignment="1">
      <alignment horizontal="left" vertical="top" wrapText="1"/>
    </xf>
    <xf numFmtId="0" fontId="9" fillId="7" borderId="14" xfId="0" applyFont="1" applyFill="1" applyBorder="1" applyAlignment="1">
      <alignment horizontal="center"/>
    </xf>
    <xf numFmtId="0" fontId="9" fillId="7" borderId="15" xfId="0" applyFont="1" applyFill="1" applyBorder="1" applyAlignment="1">
      <alignment horizontal="center"/>
    </xf>
    <xf numFmtId="0" fontId="9" fillId="7" borderId="16" xfId="0" applyFont="1" applyFill="1" applyBorder="1" applyAlignment="1">
      <alignment horizontal="center"/>
    </xf>
    <xf numFmtId="0" fontId="18" fillId="9" borderId="11" xfId="0" applyFont="1" applyFill="1" applyBorder="1" applyAlignment="1">
      <alignment horizontal="center"/>
    </xf>
    <xf numFmtId="0" fontId="18" fillId="9" borderId="12" xfId="0" applyFont="1" applyFill="1" applyBorder="1" applyAlignment="1">
      <alignment horizontal="center"/>
    </xf>
    <xf numFmtId="0" fontId="18" fillId="9" borderId="13" xfId="0" applyFont="1" applyFill="1" applyBorder="1" applyAlignment="1">
      <alignment horizontal="center"/>
    </xf>
    <xf numFmtId="0" fontId="18" fillId="9" borderId="6" xfId="0" applyFont="1" applyFill="1" applyBorder="1" applyAlignment="1">
      <alignment horizontal="center"/>
    </xf>
    <xf numFmtId="0" fontId="18" fillId="9" borderId="0" xfId="0" applyFont="1" applyFill="1" applyAlignment="1">
      <alignment horizontal="center"/>
    </xf>
    <xf numFmtId="0" fontId="18" fillId="9" borderId="7" xfId="0" applyFont="1" applyFill="1" applyBorder="1" applyAlignment="1">
      <alignment horizontal="center"/>
    </xf>
    <xf numFmtId="0" fontId="19" fillId="9" borderId="6" xfId="0" applyFont="1" applyFill="1" applyBorder="1" applyAlignment="1">
      <alignment horizontal="left"/>
    </xf>
    <xf numFmtId="0" fontId="19" fillId="9" borderId="0" xfId="0" applyFont="1" applyFill="1" applyAlignment="1">
      <alignment horizontal="left"/>
    </xf>
    <xf numFmtId="0" fontId="19" fillId="9" borderId="7" xfId="0" applyFont="1" applyFill="1" applyBorder="1" applyAlignment="1">
      <alignment horizontal="left"/>
    </xf>
    <xf numFmtId="0" fontId="11" fillId="0" borderId="6" xfId="0" applyFont="1" applyBorder="1" applyAlignment="1">
      <alignment horizontal="left"/>
    </xf>
    <xf numFmtId="0" fontId="11" fillId="0" borderId="0" xfId="0" applyFont="1" applyAlignment="1">
      <alignment horizontal="left"/>
    </xf>
    <xf numFmtId="0" fontId="24" fillId="0" borderId="0" xfId="0" applyFont="1" applyAlignment="1">
      <alignment horizontal="left"/>
    </xf>
    <xf numFmtId="0" fontId="24" fillId="0" borderId="7" xfId="0" applyFont="1" applyBorder="1" applyAlignment="1">
      <alignment horizontal="left"/>
    </xf>
  </cellXfs>
  <cellStyles count="4">
    <cellStyle name="Currency 2" xfId="2" xr:uid="{00000000-0005-0000-0000-000000000000}"/>
    <cellStyle name="Currency 2 2" xfId="3" xr:uid="{00000000-0005-0000-0000-000001000000}"/>
    <cellStyle name="Normal" xfId="0" builtinId="0"/>
    <cellStyle name="Normal 2" xfId="1" xr:uid="{00000000-0005-0000-0000-000003000000}"/>
  </cellStyles>
  <dxfs count="0"/>
  <tableStyles count="0" defaultTableStyle="TableStyleMedium2" defaultPivotStyle="PivotStyleLight16"/>
  <colors>
    <mruColors>
      <color rgb="FF006600"/>
      <color rgb="FF800000"/>
      <color rgb="FF996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png"/><Relationship Id="rId7" Type="http://schemas.openxmlformats.org/officeDocument/2006/relationships/hyperlink" Target="https://www.google.dk/url?sa=i&amp;rct=j&amp;q=&amp;esrc=s&amp;source=images&amp;cd=&amp;ved=2ahUKEwiF8dGP27TiAhVtwqYKHVddCgQQjRx6BAgBEAU&amp;url=https://www.tv2lorry.dk/artikel/plantefars-skubber-koen-ud-af-koeledisken&amp;psig=AOvVaw3AypD0iAxv7CNgkeqMpsoa&amp;ust=1558806029053273" TargetMode="External"/><Relationship Id="rId2" Type="http://schemas.openxmlformats.org/officeDocument/2006/relationships/image" Target="../media/image2.jpeg"/><Relationship Id="rId1" Type="http://schemas.openxmlformats.org/officeDocument/2006/relationships/hyperlink" Target="https://www.google.dk/url?sa=i&amp;rct=j&amp;q=&amp;esrc=s&amp;source=images&amp;cd=&amp;ved=2ahUKEwjZztvm27TiAhWrlIsKHRLdC7YQjRx6BAgBEAU&amp;url=https://www.colourbox.dk/billede/ingredienserne-til-salat-agurk-tomat-og-arugula-om-koekkenet-bord-billede-1904098&amp;psig=AOvVaw0T4YUcdjV7MEulwaeMWGFW&amp;ust=1558806208657169" TargetMode="External"/><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jpeg"/><Relationship Id="rId7" Type="http://schemas.openxmlformats.org/officeDocument/2006/relationships/image" Target="../media/image14.jpeg"/><Relationship Id="rId2" Type="http://schemas.openxmlformats.org/officeDocument/2006/relationships/image" Target="../media/image9.jpeg"/><Relationship Id="rId1" Type="http://schemas.openxmlformats.org/officeDocument/2006/relationships/image" Target="../media/image8.jpeg"/><Relationship Id="rId6" Type="http://schemas.openxmlformats.org/officeDocument/2006/relationships/image" Target="../media/image13.jpeg"/><Relationship Id="rId11" Type="http://schemas.openxmlformats.org/officeDocument/2006/relationships/image" Target="../media/image18.png"/><Relationship Id="rId5" Type="http://schemas.openxmlformats.org/officeDocument/2006/relationships/image" Target="../media/image12.jpeg"/><Relationship Id="rId10" Type="http://schemas.openxmlformats.org/officeDocument/2006/relationships/image" Target="../media/image17.png"/><Relationship Id="rId4" Type="http://schemas.openxmlformats.org/officeDocument/2006/relationships/image" Target="../media/image11.jpeg"/><Relationship Id="rId9" Type="http://schemas.openxmlformats.org/officeDocument/2006/relationships/image" Target="../media/image16.png"/></Relationships>
</file>

<file path=xl/drawings/_rels/drawing4.xml.rels><?xml version="1.0" encoding="UTF-8" standalone="yes"?>
<Relationships xmlns="http://schemas.openxmlformats.org/package/2006/relationships"><Relationship Id="rId8" Type="http://schemas.openxmlformats.org/officeDocument/2006/relationships/image" Target="../media/image26.jpeg"/><Relationship Id="rId13"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5.jpeg"/><Relationship Id="rId12" Type="http://schemas.openxmlformats.org/officeDocument/2006/relationships/image" Target="../media/image30.png"/><Relationship Id="rId2" Type="http://schemas.openxmlformats.org/officeDocument/2006/relationships/image" Target="../media/image20.jpeg"/><Relationship Id="rId1" Type="http://schemas.openxmlformats.org/officeDocument/2006/relationships/image" Target="../media/image19.jpeg"/><Relationship Id="rId6" Type="http://schemas.openxmlformats.org/officeDocument/2006/relationships/image" Target="../media/image24.jpeg"/><Relationship Id="rId11" Type="http://schemas.openxmlformats.org/officeDocument/2006/relationships/image" Target="../media/image29.jpeg"/><Relationship Id="rId5" Type="http://schemas.openxmlformats.org/officeDocument/2006/relationships/image" Target="../media/image23.jpeg"/><Relationship Id="rId10" Type="http://schemas.openxmlformats.org/officeDocument/2006/relationships/image" Target="../media/image28.jpeg"/><Relationship Id="rId4" Type="http://schemas.openxmlformats.org/officeDocument/2006/relationships/image" Target="../media/image22.jpeg"/><Relationship Id="rId9" Type="http://schemas.openxmlformats.org/officeDocument/2006/relationships/image" Target="../media/image27.jpeg"/><Relationship Id="rId14" Type="http://schemas.openxmlformats.org/officeDocument/2006/relationships/image" Target="../media/image32.png"/></Relationships>
</file>

<file path=xl/drawings/_rels/drawing5.xml.rels><?xml version="1.0" encoding="UTF-8" standalone="yes"?>
<Relationships xmlns="http://schemas.openxmlformats.org/package/2006/relationships"><Relationship Id="rId8" Type="http://schemas.openxmlformats.org/officeDocument/2006/relationships/image" Target="../media/image40.jpeg"/><Relationship Id="rId13" Type="http://schemas.openxmlformats.org/officeDocument/2006/relationships/image" Target="../media/image45.jpeg"/><Relationship Id="rId3" Type="http://schemas.openxmlformats.org/officeDocument/2006/relationships/image" Target="../media/image35.jpeg"/><Relationship Id="rId7" Type="http://schemas.openxmlformats.org/officeDocument/2006/relationships/image" Target="../media/image39.jpeg"/><Relationship Id="rId12" Type="http://schemas.openxmlformats.org/officeDocument/2006/relationships/image" Target="../media/image44.jpeg"/><Relationship Id="rId2" Type="http://schemas.openxmlformats.org/officeDocument/2006/relationships/image" Target="../media/image34.jpeg"/><Relationship Id="rId1" Type="http://schemas.openxmlformats.org/officeDocument/2006/relationships/image" Target="../media/image33.jpeg"/><Relationship Id="rId6" Type="http://schemas.openxmlformats.org/officeDocument/2006/relationships/image" Target="../media/image38.jpeg"/><Relationship Id="rId11" Type="http://schemas.openxmlformats.org/officeDocument/2006/relationships/image" Target="../media/image43.jpeg"/><Relationship Id="rId5" Type="http://schemas.openxmlformats.org/officeDocument/2006/relationships/image" Target="../media/image37.jpeg"/><Relationship Id="rId10" Type="http://schemas.openxmlformats.org/officeDocument/2006/relationships/image" Target="../media/image42.jpeg"/><Relationship Id="rId4" Type="http://schemas.openxmlformats.org/officeDocument/2006/relationships/image" Target="../media/image36.jpeg"/><Relationship Id="rId9" Type="http://schemas.openxmlformats.org/officeDocument/2006/relationships/image" Target="../media/image4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47.jpeg"/><Relationship Id="rId2" Type="http://schemas.openxmlformats.org/officeDocument/2006/relationships/hyperlink" Target="https://www.google.dk/url?sa=i&amp;rct=j&amp;q=&amp;esrc=s&amp;source=images&amp;cd=&amp;ved=2ahUKEwiz-uP3wrTiAhUstIsKHcsqCkQQjRx6BAgBEAU&amp;url=https://altomkost.dk/opskrifter/opskrift/opskrift/kartoffel-porresuppe-med-roede-linser/&amp;psig=AOvVaw1Xcjs9dzBZpJWlFsJsu841&amp;ust=1558799511535435" TargetMode="External"/><Relationship Id="rId1" Type="http://schemas.openxmlformats.org/officeDocument/2006/relationships/image" Target="../media/image46.png"/><Relationship Id="rId6" Type="http://schemas.openxmlformats.org/officeDocument/2006/relationships/image" Target="../media/image50.jpeg"/><Relationship Id="rId5" Type="http://schemas.openxmlformats.org/officeDocument/2006/relationships/image" Target="../media/image49.jpeg"/><Relationship Id="rId4" Type="http://schemas.openxmlformats.org/officeDocument/2006/relationships/image" Target="../media/image48.jpeg"/></Relationships>
</file>

<file path=xl/drawings/_rels/drawing7.xml.rels><?xml version="1.0" encoding="UTF-8" standalone="yes"?>
<Relationships xmlns="http://schemas.openxmlformats.org/package/2006/relationships"><Relationship Id="rId3" Type="http://schemas.openxmlformats.org/officeDocument/2006/relationships/image" Target="../media/image53.jpeg"/><Relationship Id="rId2" Type="http://schemas.openxmlformats.org/officeDocument/2006/relationships/image" Target="../media/image52.jpeg"/><Relationship Id="rId1" Type="http://schemas.openxmlformats.org/officeDocument/2006/relationships/image" Target="../media/image51.jpeg"/><Relationship Id="rId4" Type="http://schemas.openxmlformats.org/officeDocument/2006/relationships/image" Target="../media/image54.jpeg"/></Relationships>
</file>

<file path=xl/drawings/_rels/drawing8.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hyperlink" Target="https://www.google.dk/url?sa=i&amp;rct=j&amp;q=&amp;esrc=s&amp;source=images&amp;cd=&amp;cad=rja&amp;uact=8&amp;ved=2ahUKEwiOuY7WmJjiAhWMyKYKHQdRC7cQjRx6BAgBEAU&amp;url=https://madrejsen.dk/hjemmelavet-roedgroed-med-floede/&amp;psig=AOvVaw11NGTlV09HwY72FGvSaxXJ&amp;ust=1557826032314204" TargetMode="External"/><Relationship Id="rId7" Type="http://schemas.openxmlformats.org/officeDocument/2006/relationships/image" Target="../media/image58.jpeg"/><Relationship Id="rId12" Type="http://schemas.openxmlformats.org/officeDocument/2006/relationships/image" Target="../media/image63.jpeg"/><Relationship Id="rId2" Type="http://schemas.openxmlformats.org/officeDocument/2006/relationships/image" Target="../media/image55.jpeg"/><Relationship Id="rId1" Type="http://schemas.openxmlformats.org/officeDocument/2006/relationships/hyperlink" Target="https://www.google.dk/url?sa=i&amp;rct=j&amp;q=&amp;esrc=s&amp;source=images&amp;cd=&amp;cad=rja&amp;uact=8&amp;ved=2ahUKEwiaoqW8mJjiAhXNw6YKHaggAewQjRx6BAgBEAU&amp;url=https://madrejsen.dk/hjemmelavet-roedgroed-med-floede/&amp;psig=AOvVaw11NGTlV09HwY72FGvSaxXJ&amp;ust=1557826032314204" TargetMode="External"/><Relationship Id="rId6" Type="http://schemas.openxmlformats.org/officeDocument/2006/relationships/image" Target="../media/image57.jpeg"/><Relationship Id="rId11" Type="http://schemas.openxmlformats.org/officeDocument/2006/relationships/image" Target="../media/image62.jpeg"/><Relationship Id="rId5" Type="http://schemas.openxmlformats.org/officeDocument/2006/relationships/hyperlink" Target="https://www.google.dk/url?sa=i&amp;rct=j&amp;q=&amp;esrc=s&amp;source=images&amp;cd=&amp;ved=2ahUKEwiBn93-mJjiAhWlwqYKHRSoA4kQjRx6BAgBEAU&amp;url=http://xn--madmedglde-k6a.dk/roedgroed-med-floede/&amp;psig=AOvVaw11NGTlV09HwY72FGvSaxXJ&amp;ust=1557826032314204" TargetMode="External"/><Relationship Id="rId10" Type="http://schemas.openxmlformats.org/officeDocument/2006/relationships/image" Target="../media/image61.jpeg"/><Relationship Id="rId4" Type="http://schemas.openxmlformats.org/officeDocument/2006/relationships/image" Target="../media/image56.jpeg"/><Relationship Id="rId9" Type="http://schemas.openxmlformats.org/officeDocument/2006/relationships/image" Target="../media/image60.jpeg"/></Relationships>
</file>

<file path=xl/drawings/drawing1.xml><?xml version="1.0" encoding="utf-8"?>
<xdr:wsDr xmlns:xdr="http://schemas.openxmlformats.org/drawingml/2006/spreadsheetDrawing" xmlns:a="http://schemas.openxmlformats.org/drawingml/2006/main">
  <xdr:twoCellAnchor>
    <xdr:from>
      <xdr:col>0</xdr:col>
      <xdr:colOff>114300</xdr:colOff>
      <xdr:row>0</xdr:row>
      <xdr:rowOff>68580</xdr:rowOff>
    </xdr:from>
    <xdr:to>
      <xdr:col>11</xdr:col>
      <xdr:colOff>7620</xdr:colOff>
      <xdr:row>47</xdr:row>
      <xdr:rowOff>152400</xdr:rowOff>
    </xdr:to>
    <xdr:sp macro="" textlink="">
      <xdr:nvSpPr>
        <xdr:cNvPr id="2" name="Tekstfelt 1">
          <a:extLst>
            <a:ext uri="{FF2B5EF4-FFF2-40B4-BE49-F238E27FC236}">
              <a16:creationId xmlns:a16="http://schemas.microsoft.com/office/drawing/2014/main" id="{00000000-0008-0000-0000-000002000000}"/>
            </a:ext>
          </a:extLst>
        </xdr:cNvPr>
        <xdr:cNvSpPr txBox="1"/>
      </xdr:nvSpPr>
      <xdr:spPr>
        <a:xfrm>
          <a:off x="114300" y="68580"/>
          <a:ext cx="6598920" cy="7962900"/>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Velkommen til Indkøbslisten,</a:t>
          </a:r>
          <a:r>
            <a:rPr lang="en-US" sz="1200" b="1" baseline="0"/>
            <a:t> som er et regneark med alle ingredienserne til divisions sommerlejr kogebogen.</a:t>
          </a:r>
        </a:p>
        <a:p>
          <a:endParaRPr lang="en-US" sz="1200" b="1" baseline="0"/>
        </a:p>
        <a:p>
          <a:r>
            <a:rPr lang="en-US" sz="1200" b="1" baseline="0"/>
            <a:t>Hvis du ikke er så vant til at bruge et Excel regneark, er der nogle få ting du skal vide.</a:t>
          </a:r>
        </a:p>
        <a:p>
          <a:endParaRPr lang="en-US" sz="1200" b="1" baseline="0"/>
        </a:p>
        <a:p>
          <a:r>
            <a:rPr lang="en-US" sz="1200" b="1" baseline="0"/>
            <a:t>I næste fane er der et regneark med selve indkøbslisten. (det er også navnet på fanen)</a:t>
          </a:r>
        </a:p>
        <a:p>
          <a:r>
            <a:rPr lang="en-US" sz="1200" b="1" baseline="0"/>
            <a:t>Helt grundlæggende er det meningen, at alle felter der er farvet gule, </a:t>
          </a:r>
          <a:r>
            <a:rPr lang="en-US" sz="1200" b="1" baseline="0">
              <a:solidFill>
                <a:schemeClr val="dk1"/>
              </a:solidFill>
              <a:latin typeface="+mn-lt"/>
              <a:ea typeface="+mn-ea"/>
              <a:cs typeface="+mn-cs"/>
            </a:rPr>
            <a:t>er</a:t>
          </a:r>
          <a:r>
            <a:rPr lang="en-US" sz="1200" b="1" baseline="0"/>
            <a:t> felter </a:t>
          </a:r>
          <a:r>
            <a:rPr lang="en-US" sz="1200" b="1" baseline="0">
              <a:solidFill>
                <a:srgbClr val="FF0000"/>
              </a:solidFill>
            </a:rPr>
            <a:t>du</a:t>
          </a:r>
          <a:r>
            <a:rPr lang="en-US" sz="1200" b="1" baseline="0"/>
            <a:t> skal taste i.</a:t>
          </a:r>
        </a:p>
        <a:p>
          <a:endParaRPr lang="en-US" sz="1200" b="1" baseline="0"/>
        </a:p>
        <a:p>
          <a:r>
            <a:rPr lang="en-US" sz="1200" b="1" baseline="0"/>
            <a:t>De øverste linjer indeholder en tabel, med dage vandret og måltider lodret. Det er </a:t>
          </a:r>
        </a:p>
        <a:p>
          <a:r>
            <a:rPr lang="en-US" sz="1200" b="1" baseline="0"/>
            <a:t>her meningen, at du skal taste hvor mange deltagere der forventes til hvert af </a:t>
          </a:r>
        </a:p>
        <a:p>
          <a:r>
            <a:rPr lang="en-US" sz="1200" b="1" baseline="0"/>
            <a:t>jeres gruppes måltider.</a:t>
          </a:r>
        </a:p>
        <a:p>
          <a:endParaRPr lang="en-US" sz="1200" b="1" baseline="0"/>
        </a:p>
        <a:p>
          <a:r>
            <a:rPr lang="en-US" sz="1200" b="1" baseline="0"/>
            <a:t>Forslag til indkøbsliste til alle måltider reguleres efter antal deltagere, som </a:t>
          </a:r>
        </a:p>
        <a:p>
          <a:r>
            <a:rPr lang="en-US" sz="1200" b="1" baseline="0"/>
            <a:t>du indtaster i den øverste tabel. </a:t>
          </a:r>
          <a:r>
            <a:rPr lang="en-US" sz="1200" b="0" baseline="0"/>
            <a:t>(f.eks. vil desserten blive udregnet efter </a:t>
          </a:r>
        </a:p>
        <a:p>
          <a:r>
            <a:rPr lang="en-US" sz="1200" b="0" baseline="0"/>
            <a:t>summen af deltagere, der skal have almindelig aftensmad + antal vegetarer). </a:t>
          </a:r>
        </a:p>
        <a:p>
          <a:r>
            <a:rPr lang="en-US" sz="1200" b="1" baseline="0"/>
            <a:t>Husk at være opmærksom på hvilke dage juniorerne, troppen og klanen spiser </a:t>
          </a:r>
        </a:p>
        <a:p>
          <a:r>
            <a:rPr lang="en-US" sz="1200" b="1" baseline="0"/>
            <a:t>uden for gruppen</a:t>
          </a:r>
        </a:p>
        <a:p>
          <a:endParaRPr lang="en-US" sz="1200" b="0" baseline="0"/>
        </a:p>
        <a:p>
          <a:r>
            <a:rPr lang="en-US" sz="1200" b="1" baseline="0"/>
            <a:t>Indkøbslisten er ret lang, så derfor er alle data grupperet i måltid og dag. </a:t>
          </a:r>
        </a:p>
        <a:p>
          <a:r>
            <a:rPr lang="en-US" sz="1200" b="1" baseline="0"/>
            <a:t>De små "plus og minus" i venstre side åbner og lukker sådan en gruppe. </a:t>
          </a:r>
        </a:p>
        <a:p>
          <a:endParaRPr lang="en-US" sz="1200" b="1" baseline="0"/>
        </a:p>
        <a:p>
          <a:r>
            <a:rPr lang="en-US" sz="1200" b="0" baseline="0"/>
            <a:t>Hvis der er en ingrediens, der mangler i indkøbslisten, kan I tilføje det i de ekstra felter til morgenmad, frokost og eftermiddagssnack. Hvis man ikke ønsker at købe ind til hele ugen fra starten, kan morgenmad og frokost deles ud i 2 eller 3 bestillinger. Regnearket ganger og dividerer helt simpelt, så du må bære over med, at regnearket af og til giver dig en indkøbsliste på f.eks. 4,35 æble. Det er fordi, hvis opskriften f.eks. er til 4 personer og du har indtastet 27, så kommer der lidt sjove resultater ud af det, som du naturligvis bare skal runde op. Hvis du vil rette i en opskrift, kan det anbefales at åbne den fane, hvor den enkelte aftensmadsliste ligger. Men vær forsigtig, da der er mange formler i de forskellige ark.</a:t>
          </a:r>
        </a:p>
        <a:p>
          <a:endParaRPr lang="en-US" sz="1200" b="1" baseline="0"/>
        </a:p>
        <a:p>
          <a:r>
            <a:rPr lang="en-US" sz="1200" b="0" baseline="0"/>
            <a:t>Detaljer for de enkelte retter ligger i de efterfølgende ark efter indkøbslisten. Laves der rettelser i opskrifterne, vil rettelserne også slå igennem på indkøbslisten.</a:t>
          </a:r>
        </a:p>
        <a:p>
          <a:endParaRPr lang="en-US" sz="1100" b="1" baseline="0">
            <a:solidFill>
              <a:schemeClr val="dk1"/>
            </a:solidFill>
            <a:effectLst/>
            <a:latin typeface="+mn-lt"/>
            <a:ea typeface="+mn-ea"/>
            <a:cs typeface="+mn-cs"/>
          </a:endParaRPr>
        </a:p>
        <a:p>
          <a:r>
            <a:rPr lang="en-US" sz="1100" b="1" baseline="0">
              <a:solidFill>
                <a:schemeClr val="dk1"/>
              </a:solidFill>
              <a:effectLst/>
              <a:latin typeface="+mn-lt"/>
              <a:ea typeface="+mn-ea"/>
              <a:cs typeface="+mn-cs"/>
            </a:rPr>
            <a:t>Hvis du har nogen udfordringer med regnearket, er du meget velkommen til at kontakte mig på chq@dds.dk. </a:t>
          </a:r>
          <a:endParaRPr lang="en-US" sz="1200" b="0" baseline="0"/>
        </a:p>
        <a:p>
          <a:endParaRPr lang="en-US" sz="1200" b="1" baseline="0"/>
        </a:p>
        <a:p>
          <a:r>
            <a:rPr lang="en-US" sz="1200" b="1" baseline="0"/>
            <a:t>God fornøjelse</a:t>
          </a:r>
        </a:p>
        <a:p>
          <a:r>
            <a:rPr lang="en-US" sz="1200" b="1" baseline="0"/>
            <a:t>Madholdet</a:t>
          </a:r>
        </a:p>
        <a:p>
          <a:endParaRPr lang="en-US" sz="1100"/>
        </a:p>
      </xdr:txBody>
    </xdr:sp>
    <xdr:clientData/>
  </xdr:twoCellAnchor>
  <xdr:twoCellAnchor>
    <xdr:from>
      <xdr:col>7</xdr:col>
      <xdr:colOff>0</xdr:colOff>
      <xdr:row>7</xdr:row>
      <xdr:rowOff>76200</xdr:rowOff>
    </xdr:from>
    <xdr:to>
      <xdr:col>7</xdr:col>
      <xdr:colOff>297180</xdr:colOff>
      <xdr:row>8</xdr:row>
      <xdr:rowOff>99060</xdr:rowOff>
    </xdr:to>
    <xdr:sp macro="" textlink="">
      <xdr:nvSpPr>
        <xdr:cNvPr id="3" name="Tekstfelt 2">
          <a:extLst>
            <a:ext uri="{FF2B5EF4-FFF2-40B4-BE49-F238E27FC236}">
              <a16:creationId xmlns:a16="http://schemas.microsoft.com/office/drawing/2014/main" id="{00000000-0008-0000-0000-000003000000}"/>
            </a:ext>
          </a:extLst>
        </xdr:cNvPr>
        <xdr:cNvSpPr txBox="1"/>
      </xdr:nvSpPr>
      <xdr:spPr>
        <a:xfrm>
          <a:off x="4267200" y="1249680"/>
          <a:ext cx="297180" cy="1905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bIns="0" rtlCol="0" anchor="t"/>
        <a:lstStyle/>
        <a:p>
          <a:r>
            <a:rPr lang="en-US" sz="1100" b="1"/>
            <a:t>gule</a:t>
          </a:r>
        </a:p>
      </xdr:txBody>
    </xdr:sp>
    <xdr:clientData/>
  </xdr:twoCellAnchor>
  <xdr:twoCellAnchor editAs="oneCell">
    <xdr:from>
      <xdr:col>8</xdr:col>
      <xdr:colOff>380536</xdr:colOff>
      <xdr:row>10</xdr:row>
      <xdr:rowOff>121920</xdr:rowOff>
    </xdr:from>
    <xdr:to>
      <xdr:col>11</xdr:col>
      <xdr:colOff>60960</xdr:colOff>
      <xdr:row>23</xdr:row>
      <xdr:rowOff>38100</xdr:rowOff>
    </xdr:to>
    <xdr:pic>
      <xdr:nvPicPr>
        <xdr:cNvPr id="4" name="Billede 3" descr="C:\Users\cq\AppData\Local\Temp\SNAGHTMLf88f486.PN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5257336" y="1798320"/>
          <a:ext cx="1509224" cy="2095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45</xdr:row>
      <xdr:rowOff>152400</xdr:rowOff>
    </xdr:from>
    <xdr:to>
      <xdr:col>8</xdr:col>
      <xdr:colOff>2092960</xdr:colOff>
      <xdr:row>59</xdr:row>
      <xdr:rowOff>220980</xdr:rowOff>
    </xdr:to>
    <xdr:pic>
      <xdr:nvPicPr>
        <xdr:cNvPr id="10" name="Billede 9" descr="Billedresultat for tomat,salat,agurk">
          <a:hlinkClick xmlns:r="http://schemas.openxmlformats.org/officeDocument/2006/relationships" r:id="rId1" tgtFrame="_blank"/>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559300" y="11493500"/>
          <a:ext cx="2385060" cy="3624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165100</xdr:colOff>
      <xdr:row>38</xdr:row>
      <xdr:rowOff>50800</xdr:rowOff>
    </xdr:from>
    <xdr:to>
      <xdr:col>19</xdr:col>
      <xdr:colOff>510484</xdr:colOff>
      <xdr:row>72</xdr:row>
      <xdr:rowOff>180848</xdr:rowOff>
    </xdr:to>
    <xdr:grpSp>
      <xdr:nvGrpSpPr>
        <xdr:cNvPr id="2" name="Gruppe 1">
          <a:extLst>
            <a:ext uri="{FF2B5EF4-FFF2-40B4-BE49-F238E27FC236}">
              <a16:creationId xmlns:a16="http://schemas.microsoft.com/office/drawing/2014/main" id="{00000000-0008-0000-0200-000002000000}"/>
            </a:ext>
          </a:extLst>
        </xdr:cNvPr>
        <xdr:cNvGrpSpPr/>
      </xdr:nvGrpSpPr>
      <xdr:grpSpPr>
        <a:xfrm>
          <a:off x="9134475" y="9718675"/>
          <a:ext cx="4425259" cy="8766048"/>
          <a:chOff x="377952" y="365760"/>
          <a:chExt cx="4320484" cy="8766048"/>
        </a:xfrm>
      </xdr:grpSpPr>
      <xdr:sp macro="" textlink="">
        <xdr:nvSpPr>
          <xdr:cNvPr id="3" name="Rektangel 2">
            <a:extLst>
              <a:ext uri="{FF2B5EF4-FFF2-40B4-BE49-F238E27FC236}">
                <a16:creationId xmlns:a16="http://schemas.microsoft.com/office/drawing/2014/main" id="{00000000-0008-0000-0200-000003000000}"/>
              </a:ext>
            </a:extLst>
          </xdr:cNvPr>
          <xdr:cNvSpPr/>
        </xdr:nvSpPr>
        <xdr:spPr>
          <a:xfrm>
            <a:off x="377952" y="365760"/>
            <a:ext cx="4320000" cy="8766048"/>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pic>
        <xdr:nvPicPr>
          <xdr:cNvPr id="4" name="Billed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377952" y="455295"/>
            <a:ext cx="4320484" cy="2873122"/>
          </a:xfrm>
          <a:prstGeom prst="rect">
            <a:avLst/>
          </a:prstGeom>
        </xdr:spPr>
      </xdr:pic>
      <xdr:pic>
        <xdr:nvPicPr>
          <xdr:cNvPr id="5" name="Billed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416745" y="4043362"/>
            <a:ext cx="4269555" cy="3088958"/>
          </a:xfrm>
          <a:prstGeom prst="rect">
            <a:avLst/>
          </a:prstGeom>
        </xdr:spPr>
      </xdr:pic>
    </xdr:grpSp>
    <xdr:clientData/>
  </xdr:twoCellAnchor>
  <xdr:twoCellAnchor editAs="oneCell">
    <xdr:from>
      <xdr:col>0</xdr:col>
      <xdr:colOff>0</xdr:colOff>
      <xdr:row>38</xdr:row>
      <xdr:rowOff>0</xdr:rowOff>
    </xdr:from>
    <xdr:to>
      <xdr:col>5</xdr:col>
      <xdr:colOff>321939</xdr:colOff>
      <xdr:row>72</xdr:row>
      <xdr:rowOff>130808</xdr:rowOff>
    </xdr:to>
    <xdr:pic>
      <xdr:nvPicPr>
        <xdr:cNvPr id="6" name="Billed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0" y="9563100"/>
          <a:ext cx="4322439" cy="8766808"/>
        </a:xfrm>
        <a:prstGeom prst="rect">
          <a:avLst/>
        </a:prstGeom>
      </xdr:spPr>
    </xdr:pic>
    <xdr:clientData/>
  </xdr:twoCellAnchor>
  <xdr:twoCellAnchor editAs="oneCell">
    <xdr:from>
      <xdr:col>7</xdr:col>
      <xdr:colOff>0</xdr:colOff>
      <xdr:row>59</xdr:row>
      <xdr:rowOff>241300</xdr:rowOff>
    </xdr:from>
    <xdr:to>
      <xdr:col>12</xdr:col>
      <xdr:colOff>266700</xdr:colOff>
      <xdr:row>72</xdr:row>
      <xdr:rowOff>152400</xdr:rowOff>
    </xdr:to>
    <xdr:pic>
      <xdr:nvPicPr>
        <xdr:cNvPr id="7" name="Billede 6">
          <a:extLst>
            <a:ext uri="{FF2B5EF4-FFF2-40B4-BE49-F238E27FC236}">
              <a16:creationId xmlns:a16="http://schemas.microsoft.com/office/drawing/2014/main" id="{00000000-0008-0000-0200-000007000000}"/>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4559300" y="15138400"/>
          <a:ext cx="4267200" cy="3213100"/>
        </a:xfrm>
        <a:prstGeom prst="rect">
          <a:avLst/>
        </a:prstGeom>
      </xdr:spPr>
    </xdr:pic>
    <xdr:clientData/>
  </xdr:twoCellAnchor>
  <xdr:twoCellAnchor editAs="oneCell">
    <xdr:from>
      <xdr:col>6</xdr:col>
      <xdr:colOff>203199</xdr:colOff>
      <xdr:row>38</xdr:row>
      <xdr:rowOff>101600</xdr:rowOff>
    </xdr:from>
    <xdr:to>
      <xdr:col>12</xdr:col>
      <xdr:colOff>303310</xdr:colOff>
      <xdr:row>48</xdr:row>
      <xdr:rowOff>25400</xdr:rowOff>
    </xdr:to>
    <xdr:pic>
      <xdr:nvPicPr>
        <xdr:cNvPr id="9" name="Billede 8" descr="Billedresultat for plantefars">
          <a:hlinkClick xmlns:r="http://schemas.openxmlformats.org/officeDocument/2006/relationships" r:id="rId7" tgtFrame="_blank"/>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4546599" y="9664700"/>
          <a:ext cx="4316511" cy="2463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38</xdr:row>
      <xdr:rowOff>38100</xdr:rowOff>
    </xdr:from>
    <xdr:to>
      <xdr:col>5</xdr:col>
      <xdr:colOff>567152</xdr:colOff>
      <xdr:row>72</xdr:row>
      <xdr:rowOff>191919</xdr:rowOff>
    </xdr:to>
    <xdr:grpSp>
      <xdr:nvGrpSpPr>
        <xdr:cNvPr id="8" name="Gruppe 7">
          <a:extLst>
            <a:ext uri="{FF2B5EF4-FFF2-40B4-BE49-F238E27FC236}">
              <a16:creationId xmlns:a16="http://schemas.microsoft.com/office/drawing/2014/main" id="{00000000-0008-0000-0300-000008000000}"/>
            </a:ext>
          </a:extLst>
        </xdr:cNvPr>
        <xdr:cNvGrpSpPr/>
      </xdr:nvGrpSpPr>
      <xdr:grpSpPr>
        <a:xfrm>
          <a:off x="0" y="9011412"/>
          <a:ext cx="4746395" cy="8361212"/>
          <a:chOff x="297711" y="435933"/>
          <a:chExt cx="4320002" cy="9221619"/>
        </a:xfrm>
      </xdr:grpSpPr>
      <xdr:pic>
        <xdr:nvPicPr>
          <xdr:cNvPr id="9" name="Billede 8" descr="Et billede, der indeholder mad, bord, papir, sidder&#10;&#10;Automatisk genereret beskrivelse">
            <a:extLst>
              <a:ext uri="{FF2B5EF4-FFF2-40B4-BE49-F238E27FC236}">
                <a16:creationId xmlns:a16="http://schemas.microsoft.com/office/drawing/2014/main" id="{00000000-0008-0000-0300-000009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rot="16200000">
            <a:off x="1203516" y="-469872"/>
            <a:ext cx="2508389" cy="4320000"/>
          </a:xfrm>
          <a:prstGeom prst="rect">
            <a:avLst/>
          </a:prstGeom>
        </xdr:spPr>
      </xdr:pic>
      <xdr:pic>
        <xdr:nvPicPr>
          <xdr:cNvPr id="10" name="Billede 9" descr="Et billede, der indeholder udendørs, jord, sten, sne&#10;&#10;Automatisk genereret beskrivelse">
            <a:extLst>
              <a:ext uri="{FF2B5EF4-FFF2-40B4-BE49-F238E27FC236}">
                <a16:creationId xmlns:a16="http://schemas.microsoft.com/office/drawing/2014/main" id="{00000000-0008-0000-0300-00000A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297711" y="2944323"/>
            <a:ext cx="4320000" cy="2357070"/>
          </a:xfrm>
          <a:prstGeom prst="rect">
            <a:avLst/>
          </a:prstGeom>
          <a:ln w="38100">
            <a:solidFill>
              <a:schemeClr val="bg1"/>
            </a:solidFill>
          </a:ln>
        </xdr:spPr>
      </xdr:pic>
      <xdr:pic>
        <xdr:nvPicPr>
          <xdr:cNvPr id="11" name="Billede 10" descr="Et billede, der indeholder mad, plade, tallerken&#10;&#10;Automatisk genereret beskrivelse">
            <a:extLst>
              <a:ext uri="{FF2B5EF4-FFF2-40B4-BE49-F238E27FC236}">
                <a16:creationId xmlns:a16="http://schemas.microsoft.com/office/drawing/2014/main" id="{00000000-0008-0000-0300-00000B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rot="5400000">
            <a:off x="288670" y="5328510"/>
            <a:ext cx="4338085" cy="4320000"/>
          </a:xfrm>
          <a:prstGeom prst="rect">
            <a:avLst/>
          </a:prstGeom>
          <a:ln w="38100">
            <a:solidFill>
              <a:schemeClr val="bg1"/>
            </a:solidFill>
          </a:ln>
        </xdr:spPr>
      </xdr:pic>
    </xdr:grpSp>
    <xdr:clientData/>
  </xdr:twoCellAnchor>
  <xdr:twoCellAnchor editAs="oneCell">
    <xdr:from>
      <xdr:col>7</xdr:col>
      <xdr:colOff>50802</xdr:colOff>
      <xdr:row>38</xdr:row>
      <xdr:rowOff>25400</xdr:rowOff>
    </xdr:from>
    <xdr:to>
      <xdr:col>12</xdr:col>
      <xdr:colOff>215903</xdr:colOff>
      <xdr:row>47</xdr:row>
      <xdr:rowOff>247789</xdr:rowOff>
    </xdr:to>
    <xdr:pic>
      <xdr:nvPicPr>
        <xdr:cNvPr id="12" name="Billede 11" descr="Et billede, der indeholder mad, bord, papir, sidder&#10;&#10;Automatisk genereret beskrivelse">
          <a:extLst>
            <a:ext uri="{FF2B5EF4-FFF2-40B4-BE49-F238E27FC236}">
              <a16:creationId xmlns:a16="http://schemas.microsoft.com/office/drawing/2014/main" id="{00000000-0008-0000-0300-00000C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rot="16200000">
          <a:off x="5445058" y="8563044"/>
          <a:ext cx="2508389" cy="4229101"/>
        </a:xfrm>
        <a:prstGeom prst="rect">
          <a:avLst/>
        </a:prstGeom>
      </xdr:spPr>
    </xdr:pic>
    <xdr:clientData/>
  </xdr:twoCellAnchor>
  <xdr:twoCellAnchor editAs="oneCell">
    <xdr:from>
      <xdr:col>7</xdr:col>
      <xdr:colOff>50802</xdr:colOff>
      <xdr:row>47</xdr:row>
      <xdr:rowOff>247790</xdr:rowOff>
    </xdr:from>
    <xdr:to>
      <xdr:col>12</xdr:col>
      <xdr:colOff>203200</xdr:colOff>
      <xdr:row>57</xdr:row>
      <xdr:rowOff>64860</xdr:rowOff>
    </xdr:to>
    <xdr:pic>
      <xdr:nvPicPr>
        <xdr:cNvPr id="13" name="Billede 12" descr="Et billede, der indeholder udendørs, jord, sten, sne&#10;&#10;Automatisk genereret beskrivelse">
          <a:extLst>
            <a:ext uri="{FF2B5EF4-FFF2-40B4-BE49-F238E27FC236}">
              <a16:creationId xmlns:a16="http://schemas.microsoft.com/office/drawing/2014/main" id="{00000000-0008-0000-0300-00000D000000}"/>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4584702" y="11931790"/>
          <a:ext cx="4216398" cy="2357070"/>
        </a:xfrm>
        <a:prstGeom prst="rect">
          <a:avLst/>
        </a:prstGeom>
        <a:ln w="38100">
          <a:solidFill>
            <a:schemeClr val="bg1"/>
          </a:solidFill>
        </a:ln>
      </xdr:spPr>
    </xdr:pic>
    <xdr:clientData/>
  </xdr:twoCellAnchor>
  <xdr:twoCellAnchor editAs="oneCell">
    <xdr:from>
      <xdr:col>7</xdr:col>
      <xdr:colOff>50804</xdr:colOff>
      <xdr:row>63</xdr:row>
      <xdr:rowOff>54798</xdr:rowOff>
    </xdr:from>
    <xdr:to>
      <xdr:col>12</xdr:col>
      <xdr:colOff>215900</xdr:colOff>
      <xdr:row>72</xdr:row>
      <xdr:rowOff>215900</xdr:rowOff>
    </xdr:to>
    <xdr:pic>
      <xdr:nvPicPr>
        <xdr:cNvPr id="14" name="Billede 13" descr="Et billede, der indeholder mad, plade, tallerken&#10;&#10;Automatisk genereret beskrivelse">
          <a:extLst>
            <a:ext uri="{FF2B5EF4-FFF2-40B4-BE49-F238E27FC236}">
              <a16:creationId xmlns:a16="http://schemas.microsoft.com/office/drawing/2014/main" id="{00000000-0008-0000-0300-00000E000000}"/>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rot="5400000">
          <a:off x="5475701" y="14911801"/>
          <a:ext cx="2447102" cy="4229096"/>
        </a:xfrm>
        <a:prstGeom prst="rect">
          <a:avLst/>
        </a:prstGeom>
        <a:ln w="38100">
          <a:solidFill>
            <a:schemeClr val="bg1"/>
          </a:solidFill>
        </a:ln>
      </xdr:spPr>
    </xdr:pic>
    <xdr:clientData/>
  </xdr:twoCellAnchor>
  <xdr:twoCellAnchor editAs="oneCell">
    <xdr:from>
      <xdr:col>7</xdr:col>
      <xdr:colOff>50801</xdr:colOff>
      <xdr:row>57</xdr:row>
      <xdr:rowOff>112510</xdr:rowOff>
    </xdr:from>
    <xdr:to>
      <xdr:col>12</xdr:col>
      <xdr:colOff>215901</xdr:colOff>
      <xdr:row>63</xdr:row>
      <xdr:rowOff>24531</xdr:rowOff>
    </xdr:to>
    <xdr:pic>
      <xdr:nvPicPr>
        <xdr:cNvPr id="15" name="Billede 14">
          <a:extLst>
            <a:ext uri="{FF2B5EF4-FFF2-40B4-BE49-F238E27FC236}">
              <a16:creationId xmlns:a16="http://schemas.microsoft.com/office/drawing/2014/main" id="{00000000-0008-0000-0300-00000F000000}"/>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4584701" y="14336510"/>
          <a:ext cx="4229100" cy="1436021"/>
        </a:xfrm>
        <a:prstGeom prst="rect">
          <a:avLst/>
        </a:prstGeom>
      </xdr:spPr>
    </xdr:pic>
    <xdr:clientData/>
  </xdr:twoCellAnchor>
  <xdr:twoCellAnchor>
    <xdr:from>
      <xdr:col>14</xdr:col>
      <xdr:colOff>12700</xdr:colOff>
      <xdr:row>38</xdr:row>
      <xdr:rowOff>38101</xdr:rowOff>
    </xdr:from>
    <xdr:to>
      <xdr:col>19</xdr:col>
      <xdr:colOff>584199</xdr:colOff>
      <xdr:row>73</xdr:row>
      <xdr:rowOff>12701</xdr:rowOff>
    </xdr:to>
    <xdr:grpSp>
      <xdr:nvGrpSpPr>
        <xdr:cNvPr id="27" name="Gruppe 26">
          <a:extLst>
            <a:ext uri="{FF2B5EF4-FFF2-40B4-BE49-F238E27FC236}">
              <a16:creationId xmlns:a16="http://schemas.microsoft.com/office/drawing/2014/main" id="{00000000-0008-0000-0300-00001B000000}"/>
            </a:ext>
          </a:extLst>
        </xdr:cNvPr>
        <xdr:cNvGrpSpPr/>
      </xdr:nvGrpSpPr>
      <xdr:grpSpPr>
        <a:xfrm>
          <a:off x="10014494" y="9011413"/>
          <a:ext cx="4752267" cy="8434324"/>
          <a:chOff x="297709" y="435934"/>
          <a:chExt cx="4320001" cy="9239693"/>
        </a:xfrm>
      </xdr:grpSpPr>
      <xdr:pic>
        <xdr:nvPicPr>
          <xdr:cNvPr id="28" name="Billede 27">
            <a:extLst>
              <a:ext uri="{FF2B5EF4-FFF2-40B4-BE49-F238E27FC236}">
                <a16:creationId xmlns:a16="http://schemas.microsoft.com/office/drawing/2014/main" id="{00000000-0008-0000-0300-00001C000000}"/>
              </a:ext>
            </a:extLst>
          </xdr:cNvPr>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297710" y="435934"/>
            <a:ext cx="4320000" cy="2216318"/>
          </a:xfrm>
          <a:prstGeom prst="rect">
            <a:avLst/>
          </a:prstGeom>
        </xdr:spPr>
      </xdr:pic>
      <xdr:pic>
        <xdr:nvPicPr>
          <xdr:cNvPr id="29" name="Billede 28">
            <a:extLst>
              <a:ext uri="{FF2B5EF4-FFF2-40B4-BE49-F238E27FC236}">
                <a16:creationId xmlns:a16="http://schemas.microsoft.com/office/drawing/2014/main" id="{00000000-0008-0000-0300-00001D000000}"/>
              </a:ext>
            </a:extLst>
          </xdr:cNvPr>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297709" y="2718863"/>
            <a:ext cx="4320001" cy="2281594"/>
          </a:xfrm>
          <a:prstGeom prst="rect">
            <a:avLst/>
          </a:prstGeom>
        </xdr:spPr>
      </xdr:pic>
      <xdr:pic>
        <xdr:nvPicPr>
          <xdr:cNvPr id="30" name="Billede 29">
            <a:extLst>
              <a:ext uri="{FF2B5EF4-FFF2-40B4-BE49-F238E27FC236}">
                <a16:creationId xmlns:a16="http://schemas.microsoft.com/office/drawing/2014/main" id="{00000000-0008-0000-0300-00001E000000}"/>
              </a:ext>
            </a:extLst>
          </xdr:cNvPr>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a:xfrm>
            <a:off x="297709" y="5043588"/>
            <a:ext cx="4320001" cy="2499329"/>
          </a:xfrm>
          <a:prstGeom prst="rect">
            <a:avLst/>
          </a:prstGeom>
        </xdr:spPr>
      </xdr:pic>
      <xdr:pic>
        <xdr:nvPicPr>
          <xdr:cNvPr id="31" name="Billede 30">
            <a:extLst>
              <a:ext uri="{FF2B5EF4-FFF2-40B4-BE49-F238E27FC236}">
                <a16:creationId xmlns:a16="http://schemas.microsoft.com/office/drawing/2014/main" id="{00000000-0008-0000-0300-00001F000000}"/>
              </a:ext>
            </a:extLst>
          </xdr:cNvPr>
          <xdr:cNvPicPr>
            <a:picLocks noChangeAspect="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a:stretch/>
        </xdr:blipFill>
        <xdr:spPr>
          <a:xfrm>
            <a:off x="297710" y="7598240"/>
            <a:ext cx="4320000" cy="2077387"/>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1</xdr:colOff>
      <xdr:row>39</xdr:row>
      <xdr:rowOff>0</xdr:rowOff>
    </xdr:from>
    <xdr:to>
      <xdr:col>13</xdr:col>
      <xdr:colOff>21772</xdr:colOff>
      <xdr:row>70</xdr:row>
      <xdr:rowOff>217714</xdr:rowOff>
    </xdr:to>
    <xdr:grpSp>
      <xdr:nvGrpSpPr>
        <xdr:cNvPr id="5" name="Gruppe 4">
          <a:extLst>
            <a:ext uri="{FF2B5EF4-FFF2-40B4-BE49-F238E27FC236}">
              <a16:creationId xmlns:a16="http://schemas.microsoft.com/office/drawing/2014/main" id="{00000000-0008-0000-0400-000005000000}"/>
            </a:ext>
          </a:extLst>
        </xdr:cNvPr>
        <xdr:cNvGrpSpPr/>
      </xdr:nvGrpSpPr>
      <xdr:grpSpPr>
        <a:xfrm>
          <a:off x="4556126" y="10334625"/>
          <a:ext cx="4403271" cy="8091714"/>
          <a:chOff x="359843" y="365760"/>
          <a:chExt cx="4338111" cy="8766048"/>
        </a:xfrm>
      </xdr:grpSpPr>
      <xdr:sp macro="" textlink="">
        <xdr:nvSpPr>
          <xdr:cNvPr id="7" name="Rektangel 6">
            <a:extLst>
              <a:ext uri="{FF2B5EF4-FFF2-40B4-BE49-F238E27FC236}">
                <a16:creationId xmlns:a16="http://schemas.microsoft.com/office/drawing/2014/main" id="{00000000-0008-0000-0400-000007000000}"/>
              </a:ext>
            </a:extLst>
          </xdr:cNvPr>
          <xdr:cNvSpPr/>
        </xdr:nvSpPr>
        <xdr:spPr>
          <a:xfrm>
            <a:off x="377952" y="365760"/>
            <a:ext cx="4320000" cy="8766048"/>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b="1"/>
          </a:p>
        </xdr:txBody>
      </xdr:sp>
      <xdr:pic>
        <xdr:nvPicPr>
          <xdr:cNvPr id="8" name="Billede 7" descr="Et billede, der indeholder træ, udendørs, bord&#10;&#10;Automatisk genereret beskrivelse">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rot="16200000">
            <a:off x="1322953" y="-579239"/>
            <a:ext cx="2430001" cy="4320001"/>
          </a:xfrm>
          <a:prstGeom prst="rect">
            <a:avLst/>
          </a:prstGeom>
          <a:ln w="28575">
            <a:solidFill>
              <a:schemeClr val="bg1"/>
            </a:solidFill>
          </a:ln>
        </xdr:spPr>
      </xdr:pic>
      <xdr:pic>
        <xdr:nvPicPr>
          <xdr:cNvPr id="9" name="Billede 8" descr="Et billede, der indeholder bord, blå, plade, sidder&#10;&#10;Automatisk genereret beskrivelse">
            <a:extLst>
              <a:ext uri="{FF2B5EF4-FFF2-40B4-BE49-F238E27FC236}">
                <a16:creationId xmlns:a16="http://schemas.microsoft.com/office/drawing/2014/main" id="{00000000-0008-0000-0400-000009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401234" y="2832339"/>
            <a:ext cx="1780032" cy="1854260"/>
          </a:xfrm>
          <a:prstGeom prst="rect">
            <a:avLst/>
          </a:prstGeom>
        </xdr:spPr>
      </xdr:pic>
      <xdr:pic>
        <xdr:nvPicPr>
          <xdr:cNvPr id="10" name="Billede 9" descr="Et billede, der indeholder pande, indendørs, skål, ovn&#10;&#10;Automatisk genereret beskrivelse">
            <a:extLst>
              <a:ext uri="{FF2B5EF4-FFF2-40B4-BE49-F238E27FC236}">
                <a16:creationId xmlns:a16="http://schemas.microsoft.com/office/drawing/2014/main" id="{00000000-0008-0000-0400-00000A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2236844" y="2832339"/>
            <a:ext cx="2405529" cy="2789601"/>
          </a:xfrm>
          <a:prstGeom prst="rect">
            <a:avLst/>
          </a:prstGeom>
        </xdr:spPr>
      </xdr:pic>
      <xdr:pic>
        <xdr:nvPicPr>
          <xdr:cNvPr id="11" name="Billede 10" descr="Et billede, der indeholder græs, udendørs&#10;&#10;Automatisk genereret beskrivelse">
            <a:extLst>
              <a:ext uri="{FF2B5EF4-FFF2-40B4-BE49-F238E27FC236}">
                <a16:creationId xmlns:a16="http://schemas.microsoft.com/office/drawing/2014/main" id="{00000000-0008-0000-0400-00000B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401235" y="4522211"/>
            <a:ext cx="2261416" cy="1854260"/>
          </a:xfrm>
          <a:prstGeom prst="rect">
            <a:avLst/>
          </a:prstGeom>
          <a:ln w="57150">
            <a:solidFill>
              <a:schemeClr val="bg1"/>
            </a:solidFill>
          </a:ln>
        </xdr:spPr>
      </xdr:pic>
      <xdr:pic>
        <xdr:nvPicPr>
          <xdr:cNvPr id="12" name="Billede 11" descr="Et billede, der indeholder mad, plade, tallerken, bord&#10;&#10;Automatisk genereret beskrivelse">
            <a:extLst>
              <a:ext uri="{FF2B5EF4-FFF2-40B4-BE49-F238E27FC236}">
                <a16:creationId xmlns:a16="http://schemas.microsoft.com/office/drawing/2014/main" id="{00000000-0008-0000-0400-00000C000000}"/>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rot="16200000">
            <a:off x="1179102" y="5620433"/>
            <a:ext cx="2681481" cy="4320000"/>
          </a:xfrm>
          <a:prstGeom prst="rect">
            <a:avLst/>
          </a:prstGeom>
        </xdr:spPr>
      </xdr:pic>
    </xdr:grpSp>
    <xdr:clientData/>
  </xdr:twoCellAnchor>
  <xdr:twoCellAnchor editAs="oneCell">
    <xdr:from>
      <xdr:col>7</xdr:col>
      <xdr:colOff>41391</xdr:colOff>
      <xdr:row>54</xdr:row>
      <xdr:rowOff>20133</xdr:rowOff>
    </xdr:from>
    <xdr:to>
      <xdr:col>9</xdr:col>
      <xdr:colOff>309228</xdr:colOff>
      <xdr:row>60</xdr:row>
      <xdr:rowOff>206918</xdr:rowOff>
    </xdr:to>
    <xdr:pic>
      <xdr:nvPicPr>
        <xdr:cNvPr id="6" name="Billede 5">
          <a:extLst>
            <a:ext uri="{FF2B5EF4-FFF2-40B4-BE49-F238E27FC236}">
              <a16:creationId xmlns:a16="http://schemas.microsoft.com/office/drawing/2014/main" id="{00000000-0008-0000-0400-000006000000}"/>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4167077" y="13812333"/>
          <a:ext cx="2666322" cy="1689014"/>
        </a:xfrm>
        <a:prstGeom prst="rect">
          <a:avLst/>
        </a:prstGeom>
      </xdr:spPr>
    </xdr:pic>
    <xdr:clientData/>
  </xdr:twoCellAnchor>
  <xdr:twoCellAnchor>
    <xdr:from>
      <xdr:col>0</xdr:col>
      <xdr:colOff>12700</xdr:colOff>
      <xdr:row>39</xdr:row>
      <xdr:rowOff>25400</xdr:rowOff>
    </xdr:from>
    <xdr:to>
      <xdr:col>6</xdr:col>
      <xdr:colOff>25400</xdr:colOff>
      <xdr:row>71</xdr:row>
      <xdr:rowOff>12700</xdr:rowOff>
    </xdr:to>
    <xdr:grpSp>
      <xdr:nvGrpSpPr>
        <xdr:cNvPr id="13" name="Gruppe 12">
          <a:extLst>
            <a:ext uri="{FF2B5EF4-FFF2-40B4-BE49-F238E27FC236}">
              <a16:creationId xmlns:a16="http://schemas.microsoft.com/office/drawing/2014/main" id="{00000000-0008-0000-0400-00000D000000}"/>
            </a:ext>
          </a:extLst>
        </xdr:cNvPr>
        <xdr:cNvGrpSpPr/>
      </xdr:nvGrpSpPr>
      <xdr:grpSpPr>
        <a:xfrm>
          <a:off x="12700" y="10360025"/>
          <a:ext cx="4394200" cy="8115300"/>
          <a:chOff x="359843" y="365760"/>
          <a:chExt cx="4338111" cy="8766048"/>
        </a:xfrm>
      </xdr:grpSpPr>
      <xdr:sp macro="" textlink="">
        <xdr:nvSpPr>
          <xdr:cNvPr id="14" name="Rektangel 13">
            <a:extLst>
              <a:ext uri="{FF2B5EF4-FFF2-40B4-BE49-F238E27FC236}">
                <a16:creationId xmlns:a16="http://schemas.microsoft.com/office/drawing/2014/main" id="{00000000-0008-0000-0400-00000E000000}"/>
              </a:ext>
            </a:extLst>
          </xdr:cNvPr>
          <xdr:cNvSpPr/>
        </xdr:nvSpPr>
        <xdr:spPr>
          <a:xfrm>
            <a:off x="377952" y="365760"/>
            <a:ext cx="4320000" cy="8766048"/>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pic>
        <xdr:nvPicPr>
          <xdr:cNvPr id="15" name="Billede 14" descr="Et billede, der indeholder træ, udendørs, bord&#10;&#10;Automatisk genereret beskrivelse">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16200000">
            <a:off x="1322953" y="-579239"/>
            <a:ext cx="2430001" cy="4320001"/>
          </a:xfrm>
          <a:prstGeom prst="rect">
            <a:avLst/>
          </a:prstGeom>
          <a:ln w="28575">
            <a:solidFill>
              <a:schemeClr val="bg1"/>
            </a:solidFill>
          </a:ln>
        </xdr:spPr>
      </xdr:pic>
      <xdr:pic>
        <xdr:nvPicPr>
          <xdr:cNvPr id="16" name="Billede 15" descr="Et billede, der indeholder bord, blå, plade, sidder&#10;&#10;Automatisk genereret beskrivelse">
            <a:extLst>
              <a:ext uri="{FF2B5EF4-FFF2-40B4-BE49-F238E27FC236}">
                <a16:creationId xmlns:a16="http://schemas.microsoft.com/office/drawing/2014/main" id="{00000000-0008-0000-0400-000010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8176" t="26810" b="19384"/>
          <a:stretch/>
        </xdr:blipFill>
        <xdr:spPr>
          <a:xfrm>
            <a:off x="401234" y="2832339"/>
            <a:ext cx="1780032" cy="1854260"/>
          </a:xfrm>
          <a:prstGeom prst="rect">
            <a:avLst/>
          </a:prstGeom>
        </xdr:spPr>
      </xdr:pic>
      <xdr:pic>
        <xdr:nvPicPr>
          <xdr:cNvPr id="17" name="Billede 16" descr="Et billede, der indeholder pande, indendørs, skål, ovn&#10;&#10;Automatisk genereret beskrivelse">
            <a:extLst>
              <a:ext uri="{FF2B5EF4-FFF2-40B4-BE49-F238E27FC236}">
                <a16:creationId xmlns:a16="http://schemas.microsoft.com/office/drawing/2014/main" id="{00000000-0008-0000-0400-000011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19696" b="15074"/>
          <a:stretch/>
        </xdr:blipFill>
        <xdr:spPr>
          <a:xfrm>
            <a:off x="2236844" y="2832339"/>
            <a:ext cx="2405529" cy="2789601"/>
          </a:xfrm>
          <a:prstGeom prst="rect">
            <a:avLst/>
          </a:prstGeom>
        </xdr:spPr>
      </xdr:pic>
      <xdr:pic>
        <xdr:nvPicPr>
          <xdr:cNvPr id="18" name="Billede 17" descr="Et billede, der indeholder græs, udendørs&#10;&#10;Automatisk genereret beskrivelse">
            <a:extLst>
              <a:ext uri="{FF2B5EF4-FFF2-40B4-BE49-F238E27FC236}">
                <a16:creationId xmlns:a16="http://schemas.microsoft.com/office/drawing/2014/main" id="{00000000-0008-0000-0400-000012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8517"/>
          <a:stretch/>
        </xdr:blipFill>
        <xdr:spPr>
          <a:xfrm>
            <a:off x="401235" y="4522211"/>
            <a:ext cx="2261416" cy="1854260"/>
          </a:xfrm>
          <a:prstGeom prst="rect">
            <a:avLst/>
          </a:prstGeom>
          <a:ln w="57150">
            <a:solidFill>
              <a:schemeClr val="bg1"/>
            </a:solidFill>
          </a:ln>
        </xdr:spPr>
      </xdr:pic>
      <xdr:pic>
        <xdr:nvPicPr>
          <xdr:cNvPr id="19" name="Billede 18" descr="Et billede, der indeholder mad, plade, tallerken, bord&#10;&#10;Automatisk genereret beskrivelse">
            <a:extLst>
              <a:ext uri="{FF2B5EF4-FFF2-40B4-BE49-F238E27FC236}">
                <a16:creationId xmlns:a16="http://schemas.microsoft.com/office/drawing/2014/main" id="{00000000-0008-0000-0400-000013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4186" b="5193"/>
          <a:stretch/>
        </xdr:blipFill>
        <xdr:spPr>
          <a:xfrm rot="16200000">
            <a:off x="1179102" y="5620433"/>
            <a:ext cx="2681481" cy="4320000"/>
          </a:xfrm>
          <a:prstGeom prst="rect">
            <a:avLst/>
          </a:prstGeom>
        </xdr:spPr>
      </xdr:pic>
    </xdr:grpSp>
    <xdr:clientData/>
  </xdr:twoCellAnchor>
  <xdr:twoCellAnchor>
    <xdr:from>
      <xdr:col>14</xdr:col>
      <xdr:colOff>25400</xdr:colOff>
      <xdr:row>39</xdr:row>
      <xdr:rowOff>50800</xdr:rowOff>
    </xdr:from>
    <xdr:to>
      <xdr:col>20</xdr:col>
      <xdr:colOff>63500</xdr:colOff>
      <xdr:row>73</xdr:row>
      <xdr:rowOff>180848</xdr:rowOff>
    </xdr:to>
    <xdr:grpSp>
      <xdr:nvGrpSpPr>
        <xdr:cNvPr id="24" name="Gruppe 23">
          <a:extLst>
            <a:ext uri="{FF2B5EF4-FFF2-40B4-BE49-F238E27FC236}">
              <a16:creationId xmlns:a16="http://schemas.microsoft.com/office/drawing/2014/main" id="{00000000-0008-0000-0400-000018000000}"/>
            </a:ext>
          </a:extLst>
        </xdr:cNvPr>
        <xdr:cNvGrpSpPr/>
      </xdr:nvGrpSpPr>
      <xdr:grpSpPr>
        <a:xfrm>
          <a:off x="9169400" y="10385425"/>
          <a:ext cx="4419600" cy="8766048"/>
          <a:chOff x="377952" y="365760"/>
          <a:chExt cx="4572000" cy="8766048"/>
        </a:xfrm>
      </xdr:grpSpPr>
      <xdr:grpSp>
        <xdr:nvGrpSpPr>
          <xdr:cNvPr id="25" name="Gruppe 24">
            <a:extLst>
              <a:ext uri="{FF2B5EF4-FFF2-40B4-BE49-F238E27FC236}">
                <a16:creationId xmlns:a16="http://schemas.microsoft.com/office/drawing/2014/main" id="{00000000-0008-0000-0400-000019000000}"/>
              </a:ext>
            </a:extLst>
          </xdr:cNvPr>
          <xdr:cNvGrpSpPr/>
        </xdr:nvGrpSpPr>
        <xdr:grpSpPr>
          <a:xfrm>
            <a:off x="377952" y="365760"/>
            <a:ext cx="4572000" cy="8766048"/>
            <a:chOff x="377952" y="365760"/>
            <a:chExt cx="4320000" cy="8766048"/>
          </a:xfrm>
        </xdr:grpSpPr>
        <xdr:sp macro="" textlink="">
          <xdr:nvSpPr>
            <xdr:cNvPr id="27" name="Rektangel 26">
              <a:extLst>
                <a:ext uri="{FF2B5EF4-FFF2-40B4-BE49-F238E27FC236}">
                  <a16:creationId xmlns:a16="http://schemas.microsoft.com/office/drawing/2014/main" id="{00000000-0008-0000-0400-00001B000000}"/>
                </a:ext>
              </a:extLst>
            </xdr:cNvPr>
            <xdr:cNvSpPr/>
          </xdr:nvSpPr>
          <xdr:spPr>
            <a:xfrm>
              <a:off x="377952" y="365760"/>
              <a:ext cx="4320000" cy="8766048"/>
            </a:xfrm>
            <a:prstGeom prst="rect">
              <a:avLst/>
            </a:prstGeom>
            <a:solidFill>
              <a:schemeClr val="accent4"/>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pic>
          <xdr:nvPicPr>
            <xdr:cNvPr id="28" name="Billede 27">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12"/>
            <a:srcRect l="20089"/>
            <a:stretch/>
          </xdr:blipFill>
          <xdr:spPr>
            <a:xfrm>
              <a:off x="377952" y="367326"/>
              <a:ext cx="4320000" cy="3852556"/>
            </a:xfrm>
            <a:prstGeom prst="rect">
              <a:avLst/>
            </a:prstGeom>
          </xdr:spPr>
        </xdr:pic>
        <xdr:pic>
          <xdr:nvPicPr>
            <xdr:cNvPr id="29" name="Billede 28">
              <a:extLst>
                <a:ext uri="{FF2B5EF4-FFF2-40B4-BE49-F238E27FC236}">
                  <a16:creationId xmlns:a16="http://schemas.microsoft.com/office/drawing/2014/main" id="{00000000-0008-0000-0400-00001D000000}"/>
                </a:ext>
              </a:extLst>
            </xdr:cNvPr>
            <xdr:cNvPicPr>
              <a:picLocks noChangeAspect="1"/>
            </xdr:cNvPicPr>
          </xdr:nvPicPr>
          <xdr:blipFill rotWithShape="1">
            <a:blip xmlns:r="http://schemas.openxmlformats.org/officeDocument/2006/relationships" r:embed="rId13"/>
            <a:srcRect l="11734" t="24292" r="11822" b="23100"/>
            <a:stretch/>
          </xdr:blipFill>
          <xdr:spPr>
            <a:xfrm>
              <a:off x="1314168" y="6644009"/>
              <a:ext cx="2447568" cy="2245878"/>
            </a:xfrm>
            <a:prstGeom prst="rect">
              <a:avLst/>
            </a:prstGeom>
          </xdr:spPr>
        </xdr:pic>
      </xdr:grpSp>
      <xdr:pic>
        <xdr:nvPicPr>
          <xdr:cNvPr id="26" name="Billede 25">
            <a:extLst>
              <a:ext uri="{FF2B5EF4-FFF2-40B4-BE49-F238E27FC236}">
                <a16:creationId xmlns:a16="http://schemas.microsoft.com/office/drawing/2014/main" id="{00000000-0008-0000-0400-00001A000000}"/>
              </a:ext>
            </a:extLst>
          </xdr:cNvPr>
          <xdr:cNvPicPr>
            <a:picLocks noChangeAspect="1"/>
          </xdr:cNvPicPr>
        </xdr:nvPicPr>
        <xdr:blipFill rotWithShape="1">
          <a:blip xmlns:r="http://schemas.openxmlformats.org/officeDocument/2006/relationships" r:embed="rId14"/>
          <a:srcRect l="11417" r="9302"/>
          <a:stretch/>
        </xdr:blipFill>
        <xdr:spPr>
          <a:xfrm>
            <a:off x="377952" y="4378378"/>
            <a:ext cx="4572000" cy="2023711"/>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39</xdr:row>
      <xdr:rowOff>76200</xdr:rowOff>
    </xdr:from>
    <xdr:to>
      <xdr:col>5</xdr:col>
      <xdr:colOff>562577</xdr:colOff>
      <xdr:row>74</xdr:row>
      <xdr:rowOff>174498</xdr:rowOff>
    </xdr:to>
    <xdr:grpSp>
      <xdr:nvGrpSpPr>
        <xdr:cNvPr id="2" name="Gruppe 1">
          <a:extLst>
            <a:ext uri="{FF2B5EF4-FFF2-40B4-BE49-F238E27FC236}">
              <a16:creationId xmlns:a16="http://schemas.microsoft.com/office/drawing/2014/main" id="{00000000-0008-0000-0500-000002000000}"/>
            </a:ext>
          </a:extLst>
        </xdr:cNvPr>
        <xdr:cNvGrpSpPr/>
      </xdr:nvGrpSpPr>
      <xdr:grpSpPr>
        <a:xfrm>
          <a:off x="0" y="9632950"/>
          <a:ext cx="4388452" cy="8988298"/>
          <a:chOff x="374907" y="365760"/>
          <a:chExt cx="4323047" cy="8766048"/>
        </a:xfrm>
      </xdr:grpSpPr>
      <xdr:sp macro="" textlink="">
        <xdr:nvSpPr>
          <xdr:cNvPr id="3" name="Rektangel 2">
            <a:extLst>
              <a:ext uri="{FF2B5EF4-FFF2-40B4-BE49-F238E27FC236}">
                <a16:creationId xmlns:a16="http://schemas.microsoft.com/office/drawing/2014/main" id="{00000000-0008-0000-0500-000003000000}"/>
              </a:ext>
            </a:extLst>
          </xdr:cNvPr>
          <xdr:cNvSpPr/>
        </xdr:nvSpPr>
        <xdr:spPr>
          <a:xfrm>
            <a:off x="377952" y="365760"/>
            <a:ext cx="4320000" cy="8766048"/>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pic>
        <xdr:nvPicPr>
          <xdr:cNvPr id="4" name="Billede 3" descr="Et billede, der indeholder træ, udendørs&#10;&#10;Automatisk genereret beskrivelse">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rot="16200000">
            <a:off x="1322953" y="-579239"/>
            <a:ext cx="2429999" cy="4319998"/>
          </a:xfrm>
          <a:prstGeom prst="rect">
            <a:avLst/>
          </a:prstGeom>
        </xdr:spPr>
      </xdr:pic>
      <xdr:pic>
        <xdr:nvPicPr>
          <xdr:cNvPr id="5" name="Billede 4" descr="Et billede, der indeholder mad, plade, skål, bord&#10;&#10;Automatisk genereret beskrivelse">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rot="16200000">
            <a:off x="1322953" y="1921088"/>
            <a:ext cx="2430001" cy="4320001"/>
          </a:xfrm>
          <a:prstGeom prst="rect">
            <a:avLst/>
          </a:prstGeom>
        </xdr:spPr>
      </xdr:pic>
      <xdr:pic>
        <xdr:nvPicPr>
          <xdr:cNvPr id="6" name="Billede 5" descr="Et billede, der indeholder udendørs, jord, sidder, pande&#10;&#10;Automatisk genereret beskrivelse">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374907" y="5382627"/>
            <a:ext cx="1295397" cy="1457085"/>
          </a:xfrm>
          <a:prstGeom prst="rect">
            <a:avLst/>
          </a:prstGeom>
        </xdr:spPr>
      </xdr:pic>
      <xdr:pic>
        <xdr:nvPicPr>
          <xdr:cNvPr id="7" name="Billede 6" descr="Et billede, der indeholder mad, plade, bord, banan&#10;&#10;Automatisk genereret beskrivelse">
            <a:extLst>
              <a:ext uri="{FF2B5EF4-FFF2-40B4-BE49-F238E27FC236}">
                <a16:creationId xmlns:a16="http://schemas.microsoft.com/office/drawing/2014/main" id="{00000000-0008-0000-0500-000007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755648" y="5368655"/>
            <a:ext cx="1295397" cy="1471057"/>
          </a:xfrm>
          <a:prstGeom prst="rect">
            <a:avLst/>
          </a:prstGeom>
        </xdr:spPr>
      </xdr:pic>
      <xdr:pic>
        <xdr:nvPicPr>
          <xdr:cNvPr id="8" name="Billede 7" descr="Et billede, der indeholder jord, køkkenartikler, madlavning, metal&#10;&#10;Automatisk genereret beskrivelse">
            <a:extLst>
              <a:ext uri="{FF2B5EF4-FFF2-40B4-BE49-F238E27FC236}">
                <a16:creationId xmlns:a16="http://schemas.microsoft.com/office/drawing/2014/main" id="{00000000-0008-0000-0500-000008000000}"/>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3121152" y="5366417"/>
            <a:ext cx="1567653" cy="1473295"/>
          </a:xfrm>
          <a:prstGeom prst="rect">
            <a:avLst/>
          </a:prstGeom>
        </xdr:spPr>
      </xdr:pic>
      <xdr:pic>
        <xdr:nvPicPr>
          <xdr:cNvPr id="9" name="Billede 8" descr="Et billede, der indeholder mad, plade, bord&#10;&#10;Automatisk genereret beskrivelse">
            <a:extLst>
              <a:ext uri="{FF2B5EF4-FFF2-40B4-BE49-F238E27FC236}">
                <a16:creationId xmlns:a16="http://schemas.microsoft.com/office/drawing/2014/main" id="{00000000-0008-0000-0500-000009000000}"/>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rot="16200000">
            <a:off x="1440671" y="5863530"/>
            <a:ext cx="2194557" cy="4319998"/>
          </a:xfrm>
          <a:prstGeom prst="rect">
            <a:avLst/>
          </a:prstGeom>
        </xdr:spPr>
      </xdr:pic>
    </xdr:grpSp>
    <xdr:clientData/>
  </xdr:twoCellAnchor>
  <xdr:twoCellAnchor editAs="oneCell">
    <xdr:from>
      <xdr:col>14</xdr:col>
      <xdr:colOff>9524</xdr:colOff>
      <xdr:row>39</xdr:row>
      <xdr:rowOff>19050</xdr:rowOff>
    </xdr:from>
    <xdr:to>
      <xdr:col>20</xdr:col>
      <xdr:colOff>12699</xdr:colOff>
      <xdr:row>74</xdr:row>
      <xdr:rowOff>139700</xdr:rowOff>
    </xdr:to>
    <xdr:pic>
      <xdr:nvPicPr>
        <xdr:cNvPr id="10" name="Billede 9">
          <a:extLst>
            <a:ext uri="{FF2B5EF4-FFF2-40B4-BE49-F238E27FC236}">
              <a16:creationId xmlns:a16="http://schemas.microsoft.com/office/drawing/2014/main" id="{00000000-0008-0000-0500-00000A000000}"/>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b="3785"/>
        <a:stretch/>
      </xdr:blipFill>
      <xdr:spPr>
        <a:xfrm>
          <a:off x="9509124" y="9417050"/>
          <a:ext cx="4537075" cy="9010650"/>
        </a:xfrm>
        <a:prstGeom prst="rect">
          <a:avLst/>
        </a:prstGeom>
      </xdr:spPr>
    </xdr:pic>
    <xdr:clientData/>
  </xdr:twoCellAnchor>
  <xdr:twoCellAnchor>
    <xdr:from>
      <xdr:col>7</xdr:col>
      <xdr:colOff>9525</xdr:colOff>
      <xdr:row>39</xdr:row>
      <xdr:rowOff>47625</xdr:rowOff>
    </xdr:from>
    <xdr:to>
      <xdr:col>12</xdr:col>
      <xdr:colOff>598772</xdr:colOff>
      <xdr:row>74</xdr:row>
      <xdr:rowOff>145923</xdr:rowOff>
    </xdr:to>
    <xdr:grpSp>
      <xdr:nvGrpSpPr>
        <xdr:cNvPr id="11" name="Gruppe 10">
          <a:extLst>
            <a:ext uri="{FF2B5EF4-FFF2-40B4-BE49-F238E27FC236}">
              <a16:creationId xmlns:a16="http://schemas.microsoft.com/office/drawing/2014/main" id="{00000000-0008-0000-0500-00000B000000}"/>
            </a:ext>
          </a:extLst>
        </xdr:cNvPr>
        <xdr:cNvGrpSpPr/>
      </xdr:nvGrpSpPr>
      <xdr:grpSpPr>
        <a:xfrm>
          <a:off x="4597400" y="9604375"/>
          <a:ext cx="4377022" cy="8988298"/>
          <a:chOff x="374907" y="365760"/>
          <a:chExt cx="4323047" cy="8766048"/>
        </a:xfrm>
      </xdr:grpSpPr>
      <xdr:grpSp>
        <xdr:nvGrpSpPr>
          <xdr:cNvPr id="12" name="Gruppe 11">
            <a:extLst>
              <a:ext uri="{FF2B5EF4-FFF2-40B4-BE49-F238E27FC236}">
                <a16:creationId xmlns:a16="http://schemas.microsoft.com/office/drawing/2014/main" id="{00000000-0008-0000-0500-00000C000000}"/>
              </a:ext>
            </a:extLst>
          </xdr:cNvPr>
          <xdr:cNvGrpSpPr/>
        </xdr:nvGrpSpPr>
        <xdr:grpSpPr>
          <a:xfrm>
            <a:off x="374907" y="365760"/>
            <a:ext cx="4323047" cy="8766048"/>
            <a:chOff x="374907" y="365760"/>
            <a:chExt cx="4323047" cy="8766048"/>
          </a:xfrm>
        </xdr:grpSpPr>
        <xdr:sp macro="" textlink="">
          <xdr:nvSpPr>
            <xdr:cNvPr id="14" name="Rektangel 13">
              <a:extLst>
                <a:ext uri="{FF2B5EF4-FFF2-40B4-BE49-F238E27FC236}">
                  <a16:creationId xmlns:a16="http://schemas.microsoft.com/office/drawing/2014/main" id="{00000000-0008-0000-0500-00000E000000}"/>
                </a:ext>
              </a:extLst>
            </xdr:cNvPr>
            <xdr:cNvSpPr/>
          </xdr:nvSpPr>
          <xdr:spPr>
            <a:xfrm>
              <a:off x="377952" y="365760"/>
              <a:ext cx="4320000" cy="8766048"/>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pic>
          <xdr:nvPicPr>
            <xdr:cNvPr id="15" name="Billede 14" descr="Et billede, der indeholder træ, udendørs&#10;&#10;Automatisk genereret beskrivelse">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rot="16200000">
              <a:off x="1322953" y="-579239"/>
              <a:ext cx="2429999" cy="4319998"/>
            </a:xfrm>
            <a:prstGeom prst="rect">
              <a:avLst/>
            </a:prstGeom>
          </xdr:spPr>
        </xdr:pic>
        <xdr:pic>
          <xdr:nvPicPr>
            <xdr:cNvPr id="16" name="Billede 15" descr="Et billede, der indeholder mad, plade, skål, bord&#10;&#10;Automatisk genereret beskrivelse">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rot="16200000">
              <a:off x="1322953" y="1921088"/>
              <a:ext cx="2430001" cy="4320001"/>
            </a:xfrm>
            <a:prstGeom prst="rect">
              <a:avLst/>
            </a:prstGeom>
          </xdr:spPr>
        </xdr:pic>
        <xdr:pic>
          <xdr:nvPicPr>
            <xdr:cNvPr id="17" name="Billede 16" descr="Et billede, der indeholder udendørs, jord, sidder, pande&#10;&#10;Automatisk genereret beskrivelse">
              <a:extLst>
                <a:ext uri="{FF2B5EF4-FFF2-40B4-BE49-F238E27FC236}">
                  <a16:creationId xmlns:a16="http://schemas.microsoft.com/office/drawing/2014/main" id="{00000000-0008-0000-0500-000011000000}"/>
                </a:ext>
              </a:extLst>
            </xdr:cNvPr>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a:xfrm>
              <a:off x="374907" y="5382627"/>
              <a:ext cx="1295397" cy="1457085"/>
            </a:xfrm>
            <a:prstGeom prst="rect">
              <a:avLst/>
            </a:prstGeom>
          </xdr:spPr>
        </xdr:pic>
        <xdr:pic>
          <xdr:nvPicPr>
            <xdr:cNvPr id="18" name="Billede 17" descr="Et billede, der indeholder mad, plade, bord, banan&#10;&#10;Automatisk genereret beskrivelse">
              <a:extLst>
                <a:ext uri="{FF2B5EF4-FFF2-40B4-BE49-F238E27FC236}">
                  <a16:creationId xmlns:a16="http://schemas.microsoft.com/office/drawing/2014/main" id="{00000000-0008-0000-0500-000012000000}"/>
                </a:ext>
              </a:extLst>
            </xdr:cNvPr>
            <xdr:cNvPicPr>
              <a:picLocks noChangeAspect="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a:stretch/>
          </xdr:blipFill>
          <xdr:spPr>
            <a:xfrm>
              <a:off x="1755648" y="5368655"/>
              <a:ext cx="1295397" cy="1471057"/>
            </a:xfrm>
            <a:prstGeom prst="rect">
              <a:avLst/>
            </a:prstGeom>
          </xdr:spPr>
        </xdr:pic>
        <xdr:pic>
          <xdr:nvPicPr>
            <xdr:cNvPr id="19" name="Billede 18" descr="Et billede, der indeholder jord, køkkenartikler, madlavning, metal&#10;&#10;Automatisk genereret beskrivelse">
              <a:extLst>
                <a:ext uri="{FF2B5EF4-FFF2-40B4-BE49-F238E27FC236}">
                  <a16:creationId xmlns:a16="http://schemas.microsoft.com/office/drawing/2014/main" id="{00000000-0008-0000-0500-000013000000}"/>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3121152" y="5366417"/>
              <a:ext cx="1567653" cy="1473295"/>
            </a:xfrm>
            <a:prstGeom prst="rect">
              <a:avLst/>
            </a:prstGeom>
          </xdr:spPr>
        </xdr:pic>
        <xdr:pic>
          <xdr:nvPicPr>
            <xdr:cNvPr id="20" name="Billede 19" descr="Et billede, der indeholder mad, plade, bord&#10;&#10;Automatisk genereret beskrivelse">
              <a:extLst>
                <a:ext uri="{FF2B5EF4-FFF2-40B4-BE49-F238E27FC236}">
                  <a16:creationId xmlns:a16="http://schemas.microsoft.com/office/drawing/2014/main" id="{00000000-0008-0000-0500-000014000000}"/>
                </a:ext>
              </a:extLst>
            </xdr:cNvPr>
            <xdr:cNvPicPr>
              <a:picLocks noChangeAspect="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a:stretch/>
          </xdr:blipFill>
          <xdr:spPr>
            <a:xfrm rot="16200000">
              <a:off x="1440671" y="5863530"/>
              <a:ext cx="2194557" cy="4319998"/>
            </a:xfrm>
            <a:prstGeom prst="rect">
              <a:avLst/>
            </a:prstGeom>
          </xdr:spPr>
        </xdr:pic>
      </xdr:grpSp>
      <xdr:pic>
        <xdr:nvPicPr>
          <xdr:cNvPr id="13" name="Billede 12">
            <a:extLst>
              <a:ext uri="{FF2B5EF4-FFF2-40B4-BE49-F238E27FC236}">
                <a16:creationId xmlns:a16="http://schemas.microsoft.com/office/drawing/2014/main" id="{00000000-0008-0000-0500-00000D000000}"/>
              </a:ext>
            </a:extLst>
          </xdr:cNvPr>
          <xdr:cNvPicPr>
            <a:picLocks noChangeAspect="1"/>
          </xdr:cNvPicPr>
        </xdr:nvPicPr>
        <xdr:blipFill rotWithShape="1">
          <a:blip xmlns:r="http://schemas.openxmlformats.org/officeDocument/2006/relationships" r:embed="rId13" cstate="email">
            <a:clrChange>
              <a:clrFrom>
                <a:srgbClr val="FEFEFE"/>
              </a:clrFrom>
              <a:clrTo>
                <a:srgbClr val="FEFEFE">
                  <a:alpha val="0"/>
                </a:srgbClr>
              </a:clrTo>
            </a:clrChange>
            <a:extLst>
              <a:ext uri="{28A0092B-C50C-407E-A947-70E740481C1C}">
                <a14:useLocalDpi xmlns:a14="http://schemas.microsoft.com/office/drawing/2010/main"/>
              </a:ext>
            </a:extLst>
          </a:blip>
          <a:srcRect/>
          <a:stretch/>
        </xdr:blipFill>
        <xdr:spPr>
          <a:xfrm>
            <a:off x="1536192" y="913629"/>
            <a:ext cx="749470" cy="644595"/>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40</xdr:row>
      <xdr:rowOff>0</xdr:rowOff>
    </xdr:from>
    <xdr:to>
      <xdr:col>5</xdr:col>
      <xdr:colOff>520700</xdr:colOff>
      <xdr:row>76</xdr:row>
      <xdr:rowOff>153110</xdr:rowOff>
    </xdr:to>
    <xdr:pic>
      <xdr:nvPicPr>
        <xdr:cNvPr id="2" name="Billed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9766300"/>
          <a:ext cx="4521200" cy="9297110"/>
        </a:xfrm>
        <a:prstGeom prst="rect">
          <a:avLst/>
        </a:prstGeom>
      </xdr:spPr>
    </xdr:pic>
    <xdr:clientData/>
  </xdr:twoCellAnchor>
  <xdr:twoCellAnchor editAs="oneCell">
    <xdr:from>
      <xdr:col>7</xdr:col>
      <xdr:colOff>21770</xdr:colOff>
      <xdr:row>40</xdr:row>
      <xdr:rowOff>65314</xdr:rowOff>
    </xdr:from>
    <xdr:to>
      <xdr:col>13</xdr:col>
      <xdr:colOff>12699</xdr:colOff>
      <xdr:row>62</xdr:row>
      <xdr:rowOff>148043</xdr:rowOff>
    </xdr:to>
    <xdr:pic>
      <xdr:nvPicPr>
        <xdr:cNvPr id="3" name="Billede 2" descr="Billedresultat for kartoffel porre suppe">
          <a:hlinkClick xmlns:r="http://schemas.openxmlformats.org/officeDocument/2006/relationships" r:id="rId2" tgtFrame="_blank"/>
          <a:extLst>
            <a:ext uri="{FF2B5EF4-FFF2-40B4-BE49-F238E27FC236}">
              <a16:creationId xmlns:a16="http://schemas.microsoft.com/office/drawing/2014/main" id="{00000000-0008-0000-0600-000003000000}"/>
            </a:ext>
          </a:extLst>
        </xdr:cNvPr>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a:off x="4771570" y="9831614"/>
          <a:ext cx="4524829" cy="56707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177800</xdr:colOff>
      <xdr:row>40</xdr:row>
      <xdr:rowOff>50800</xdr:rowOff>
    </xdr:from>
    <xdr:to>
      <xdr:col>19</xdr:col>
      <xdr:colOff>514291</xdr:colOff>
      <xdr:row>74</xdr:row>
      <xdr:rowOff>180848</xdr:rowOff>
    </xdr:to>
    <xdr:grpSp>
      <xdr:nvGrpSpPr>
        <xdr:cNvPr id="4" name="Gruppe 3">
          <a:extLst>
            <a:ext uri="{FF2B5EF4-FFF2-40B4-BE49-F238E27FC236}">
              <a16:creationId xmlns:a16="http://schemas.microsoft.com/office/drawing/2014/main" id="{00000000-0008-0000-0600-000004000000}"/>
            </a:ext>
          </a:extLst>
        </xdr:cNvPr>
        <xdr:cNvGrpSpPr/>
      </xdr:nvGrpSpPr>
      <xdr:grpSpPr>
        <a:xfrm>
          <a:off x="9147175" y="9972675"/>
          <a:ext cx="4416366" cy="8766048"/>
          <a:chOff x="377952" y="365760"/>
          <a:chExt cx="4336991" cy="8766048"/>
        </a:xfrm>
      </xdr:grpSpPr>
      <xdr:sp macro="" textlink="">
        <xdr:nvSpPr>
          <xdr:cNvPr id="5" name="Rektangel 4">
            <a:extLst>
              <a:ext uri="{FF2B5EF4-FFF2-40B4-BE49-F238E27FC236}">
                <a16:creationId xmlns:a16="http://schemas.microsoft.com/office/drawing/2014/main" id="{00000000-0008-0000-0600-000005000000}"/>
              </a:ext>
            </a:extLst>
          </xdr:cNvPr>
          <xdr:cNvSpPr/>
        </xdr:nvSpPr>
        <xdr:spPr>
          <a:xfrm>
            <a:off x="377952" y="365760"/>
            <a:ext cx="4320000" cy="8766048"/>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pic>
        <xdr:nvPicPr>
          <xdr:cNvPr id="6" name="Billed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77952" y="365760"/>
            <a:ext cx="4320000" cy="2402011"/>
          </a:xfrm>
          <a:prstGeom prst="rect">
            <a:avLst/>
          </a:prstGeom>
        </xdr:spPr>
      </xdr:pic>
      <xdr:pic>
        <xdr:nvPicPr>
          <xdr:cNvPr id="7" name="Billede 6">
            <a:extLst>
              <a:ext uri="{FF2B5EF4-FFF2-40B4-BE49-F238E27FC236}">
                <a16:creationId xmlns:a16="http://schemas.microsoft.com/office/drawing/2014/main" id="{00000000-0008-0000-0600-000007000000}"/>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377952" y="2922235"/>
            <a:ext cx="4320000" cy="2748593"/>
          </a:xfrm>
          <a:prstGeom prst="rect">
            <a:avLst/>
          </a:prstGeom>
        </xdr:spPr>
      </xdr:pic>
      <xdr:pic>
        <xdr:nvPicPr>
          <xdr:cNvPr id="8" name="Billede 7">
            <a:extLst>
              <a:ext uri="{FF2B5EF4-FFF2-40B4-BE49-F238E27FC236}">
                <a16:creationId xmlns:a16="http://schemas.microsoft.com/office/drawing/2014/main" id="{00000000-0008-0000-0600-000008000000}"/>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377952" y="5962965"/>
            <a:ext cx="4336991" cy="2857244"/>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39</xdr:row>
      <xdr:rowOff>106680</xdr:rowOff>
    </xdr:from>
    <xdr:to>
      <xdr:col>5</xdr:col>
      <xdr:colOff>555720</xdr:colOff>
      <xdr:row>72</xdr:row>
      <xdr:rowOff>34827</xdr:rowOff>
    </xdr:to>
    <xdr:grpSp>
      <xdr:nvGrpSpPr>
        <xdr:cNvPr id="2" name="Gruppe 1">
          <a:extLst>
            <a:ext uri="{FF2B5EF4-FFF2-40B4-BE49-F238E27FC236}">
              <a16:creationId xmlns:a16="http://schemas.microsoft.com/office/drawing/2014/main" id="{00000000-0008-0000-0700-000002000000}"/>
            </a:ext>
          </a:extLst>
        </xdr:cNvPr>
        <xdr:cNvGrpSpPr/>
      </xdr:nvGrpSpPr>
      <xdr:grpSpPr>
        <a:xfrm>
          <a:off x="0" y="9838055"/>
          <a:ext cx="4391120" cy="8310147"/>
          <a:chOff x="377952" y="365760"/>
          <a:chExt cx="4320000" cy="8485407"/>
        </a:xfrm>
      </xdr:grpSpPr>
      <xdr:pic>
        <xdr:nvPicPr>
          <xdr:cNvPr id="3" name="Billede 2">
            <a:extLst>
              <a:ext uri="{FF2B5EF4-FFF2-40B4-BE49-F238E27FC236}">
                <a16:creationId xmlns:a16="http://schemas.microsoft.com/office/drawing/2014/main" id="{00000000-0008-0000-0700-000003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377952" y="365760"/>
            <a:ext cx="4320000" cy="3630168"/>
          </a:xfrm>
          <a:prstGeom prst="rect">
            <a:avLst/>
          </a:prstGeom>
        </xdr:spPr>
      </xdr:pic>
      <xdr:pic>
        <xdr:nvPicPr>
          <xdr:cNvPr id="4" name="Billede 3">
            <a:extLst>
              <a:ext uri="{FF2B5EF4-FFF2-40B4-BE49-F238E27FC236}">
                <a16:creationId xmlns:a16="http://schemas.microsoft.com/office/drawing/2014/main" id="{00000000-0008-0000-0700-000004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377952" y="4276569"/>
            <a:ext cx="4320000" cy="4574598"/>
          </a:xfrm>
          <a:prstGeom prst="rect">
            <a:avLst/>
          </a:prstGeom>
        </xdr:spPr>
      </xdr:pic>
    </xdr:grpSp>
    <xdr:clientData/>
  </xdr:twoCellAnchor>
  <xdr:twoCellAnchor editAs="oneCell">
    <xdr:from>
      <xdr:col>7</xdr:col>
      <xdr:colOff>45721</xdr:colOff>
      <xdr:row>39</xdr:row>
      <xdr:rowOff>88900</xdr:rowOff>
    </xdr:from>
    <xdr:to>
      <xdr:col>13</xdr:col>
      <xdr:colOff>12703</xdr:colOff>
      <xdr:row>73</xdr:row>
      <xdr:rowOff>48768</xdr:rowOff>
    </xdr:to>
    <xdr:pic>
      <xdr:nvPicPr>
        <xdr:cNvPr id="7" name="Billede 6">
          <a:extLst>
            <a:ext uri="{FF2B5EF4-FFF2-40B4-BE49-F238E27FC236}">
              <a16:creationId xmlns:a16="http://schemas.microsoft.com/office/drawing/2014/main" id="{00000000-0008-0000-0700-000007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r="4950"/>
        <a:stretch/>
      </xdr:blipFill>
      <xdr:spPr>
        <a:xfrm rot="16200000">
          <a:off x="2748028" y="11699493"/>
          <a:ext cx="8595868" cy="4500882"/>
        </a:xfrm>
        <a:prstGeom prst="rect">
          <a:avLst/>
        </a:prstGeom>
      </xdr:spPr>
    </xdr:pic>
    <xdr:clientData/>
  </xdr:twoCellAnchor>
  <xdr:twoCellAnchor editAs="oneCell">
    <xdr:from>
      <xdr:col>14</xdr:col>
      <xdr:colOff>0</xdr:colOff>
      <xdr:row>39</xdr:row>
      <xdr:rowOff>152400</xdr:rowOff>
    </xdr:from>
    <xdr:to>
      <xdr:col>19</xdr:col>
      <xdr:colOff>508000</xdr:colOff>
      <xdr:row>73</xdr:row>
      <xdr:rowOff>18288</xdr:rowOff>
    </xdr:to>
    <xdr:pic>
      <xdr:nvPicPr>
        <xdr:cNvPr id="8" name="Billede 7">
          <a:extLst>
            <a:ext uri="{FF2B5EF4-FFF2-40B4-BE49-F238E27FC236}">
              <a16:creationId xmlns:a16="http://schemas.microsoft.com/office/drawing/2014/main" id="{00000000-0008-0000-0700-000008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9174480" y="10119360"/>
          <a:ext cx="4556760" cy="867460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12700</xdr:colOff>
      <xdr:row>39</xdr:row>
      <xdr:rowOff>25400</xdr:rowOff>
    </xdr:from>
    <xdr:to>
      <xdr:col>19</xdr:col>
      <xdr:colOff>508000</xdr:colOff>
      <xdr:row>57</xdr:row>
      <xdr:rowOff>89760</xdr:rowOff>
    </xdr:to>
    <xdr:pic>
      <xdr:nvPicPr>
        <xdr:cNvPr id="5" name="Billede 4" descr="Billedresultat for rødgrød med fløde">
          <a:hlinkClick xmlns:r="http://schemas.openxmlformats.org/officeDocument/2006/relationships" r:id="rId1" tgtFrame="_blank"/>
          <a:extLst>
            <a:ext uri="{FF2B5EF4-FFF2-40B4-BE49-F238E27FC236}">
              <a16:creationId xmlns:a16="http://schemas.microsoft.com/office/drawing/2014/main" id="{00000000-0008-0000-0800-000005000000}"/>
            </a:ext>
          </a:extLst>
        </xdr:cNvPr>
        <xdr:cNvPicPr>
          <a:picLocks noChangeAspect="1" noChangeArrowheads="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bwMode="auto">
        <a:xfrm>
          <a:off x="9690100" y="9512300"/>
          <a:ext cx="4572000" cy="3036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xdr:colOff>
      <xdr:row>58</xdr:row>
      <xdr:rowOff>0</xdr:rowOff>
    </xdr:from>
    <xdr:to>
      <xdr:col>19</xdr:col>
      <xdr:colOff>520700</xdr:colOff>
      <xdr:row>75</xdr:row>
      <xdr:rowOff>139387</xdr:rowOff>
    </xdr:to>
    <xdr:pic>
      <xdr:nvPicPr>
        <xdr:cNvPr id="6" name="Billede 5" descr="Billedresultat for rødgrød med fløde">
          <a:hlinkClick xmlns:r="http://schemas.openxmlformats.org/officeDocument/2006/relationships" r:id="rId3" tgtFrame="_blank"/>
          <a:extLst>
            <a:ext uri="{FF2B5EF4-FFF2-40B4-BE49-F238E27FC236}">
              <a16:creationId xmlns:a16="http://schemas.microsoft.com/office/drawing/2014/main" id="{00000000-0008-0000-0800-000006000000}"/>
            </a:ext>
          </a:extLst>
        </xdr:cNvPr>
        <xdr:cNvPicPr>
          <a:picLocks noChangeAspect="1" noChangeArrowheads="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l="1" t="13756" r="593"/>
        <a:stretch/>
      </xdr:blipFill>
      <xdr:spPr bwMode="auto">
        <a:xfrm>
          <a:off x="9690100" y="12623800"/>
          <a:ext cx="4584700" cy="2946087"/>
        </a:xfrm>
        <a:prstGeom prst="rect">
          <a:avLst/>
        </a:prstGeom>
        <a:noFill/>
        <a:ln w="57150">
          <a:solidFill>
            <a:schemeClr val="bg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25400</xdr:colOff>
      <xdr:row>76</xdr:row>
      <xdr:rowOff>38100</xdr:rowOff>
    </xdr:from>
    <xdr:to>
      <xdr:col>19</xdr:col>
      <xdr:colOff>508000</xdr:colOff>
      <xdr:row>89</xdr:row>
      <xdr:rowOff>12700</xdr:rowOff>
    </xdr:to>
    <xdr:pic>
      <xdr:nvPicPr>
        <xdr:cNvPr id="7" name="Billede 6" descr="Billedresultat for rødgrød med fløde">
          <a:hlinkClick xmlns:r="http://schemas.openxmlformats.org/officeDocument/2006/relationships" r:id="rId5" tgtFrame="_blank"/>
          <a:extLst>
            <a:ext uri="{FF2B5EF4-FFF2-40B4-BE49-F238E27FC236}">
              <a16:creationId xmlns:a16="http://schemas.microsoft.com/office/drawing/2014/main" id="{00000000-0008-0000-0800-000007000000}"/>
            </a:ext>
          </a:extLst>
        </xdr:cNvPr>
        <xdr:cNvPicPr>
          <a:picLocks noChangeAspect="1" noChangeArrowheads="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l="-1" t="10161" r="147"/>
        <a:stretch/>
      </xdr:blipFill>
      <xdr:spPr bwMode="auto">
        <a:xfrm>
          <a:off x="9702800" y="15633700"/>
          <a:ext cx="4559300" cy="213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25401</xdr:colOff>
      <xdr:row>39</xdr:row>
      <xdr:rowOff>50800</xdr:rowOff>
    </xdr:from>
    <xdr:to>
      <xdr:col>5</xdr:col>
      <xdr:colOff>571500</xdr:colOff>
      <xdr:row>88</xdr:row>
      <xdr:rowOff>165100</xdr:rowOff>
    </xdr:to>
    <xdr:grpSp>
      <xdr:nvGrpSpPr>
        <xdr:cNvPr id="8" name="Gruppe 7">
          <a:extLst>
            <a:ext uri="{FF2B5EF4-FFF2-40B4-BE49-F238E27FC236}">
              <a16:creationId xmlns:a16="http://schemas.microsoft.com/office/drawing/2014/main" id="{00000000-0008-0000-0800-000008000000}"/>
            </a:ext>
          </a:extLst>
        </xdr:cNvPr>
        <xdr:cNvGrpSpPr/>
      </xdr:nvGrpSpPr>
      <xdr:grpSpPr>
        <a:xfrm>
          <a:off x="25401" y="9718675"/>
          <a:ext cx="4425949" cy="7893050"/>
          <a:chOff x="377951" y="365760"/>
          <a:chExt cx="4320001" cy="8796528"/>
        </a:xfrm>
      </xdr:grpSpPr>
      <xdr:pic>
        <xdr:nvPicPr>
          <xdr:cNvPr id="9" name="Billede 8" descr="Et billede, der indeholder mad, bord, plade, jord&#10;&#10;Automatisk genereret beskrivelse">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rot="16200000">
            <a:off x="917690" y="-173976"/>
            <a:ext cx="3240525" cy="4319998"/>
          </a:xfrm>
          <a:prstGeom prst="rect">
            <a:avLst/>
          </a:prstGeom>
        </xdr:spPr>
      </xdr:pic>
      <xdr:pic>
        <xdr:nvPicPr>
          <xdr:cNvPr id="10" name="Billede 9" descr="Et billede, der indeholder stykke&#10;&#10;Automatisk genereret beskrivelse">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77951" y="3471569"/>
            <a:ext cx="4319999" cy="3240526"/>
          </a:xfrm>
          <a:prstGeom prst="rect">
            <a:avLst/>
          </a:prstGeom>
          <a:ln w="38100">
            <a:solidFill>
              <a:schemeClr val="bg1"/>
            </a:solidFill>
          </a:ln>
        </xdr:spPr>
      </xdr:pic>
      <xdr:pic>
        <xdr:nvPicPr>
          <xdr:cNvPr id="11" name="Billede 10" descr="Et billede, der indeholder mad, vegetabilsk, gulerod, tallerken&#10;&#10;Automatisk genereret beskrivelse">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rot="16200000">
            <a:off x="1337237" y="5801575"/>
            <a:ext cx="2419713" cy="4301713"/>
          </a:xfrm>
          <a:prstGeom prst="rect">
            <a:avLst/>
          </a:prstGeom>
        </xdr:spPr>
      </xdr:pic>
    </xdr:grpSp>
    <xdr:clientData/>
  </xdr:twoCellAnchor>
  <xdr:twoCellAnchor>
    <xdr:from>
      <xdr:col>7</xdr:col>
      <xdr:colOff>25400</xdr:colOff>
      <xdr:row>39</xdr:row>
      <xdr:rowOff>63500</xdr:rowOff>
    </xdr:from>
    <xdr:to>
      <xdr:col>13</xdr:col>
      <xdr:colOff>0</xdr:colOff>
      <xdr:row>89</xdr:row>
      <xdr:rowOff>51215</xdr:rowOff>
    </xdr:to>
    <xdr:grpSp>
      <xdr:nvGrpSpPr>
        <xdr:cNvPr id="28" name="Gruppe 27">
          <a:extLst>
            <a:ext uri="{FF2B5EF4-FFF2-40B4-BE49-F238E27FC236}">
              <a16:creationId xmlns:a16="http://schemas.microsoft.com/office/drawing/2014/main" id="{EFBFF21B-7213-45B9-9F47-A3ADDDA085D9}"/>
            </a:ext>
          </a:extLst>
        </xdr:cNvPr>
        <xdr:cNvGrpSpPr/>
      </xdr:nvGrpSpPr>
      <xdr:grpSpPr>
        <a:xfrm>
          <a:off x="4676775" y="9731375"/>
          <a:ext cx="4419600" cy="7941090"/>
          <a:chOff x="898212" y="355205"/>
          <a:chExt cx="4584700" cy="8255415"/>
        </a:xfrm>
      </xdr:grpSpPr>
      <xdr:sp macro="" textlink="">
        <xdr:nvSpPr>
          <xdr:cNvPr id="29" name="Rektangel 28">
            <a:extLst>
              <a:ext uri="{FF2B5EF4-FFF2-40B4-BE49-F238E27FC236}">
                <a16:creationId xmlns:a16="http://schemas.microsoft.com/office/drawing/2014/main" id="{2ED8BFAC-8E07-4F12-B74E-9FD3D95D704D}"/>
              </a:ext>
            </a:extLst>
          </xdr:cNvPr>
          <xdr:cNvSpPr/>
        </xdr:nvSpPr>
        <xdr:spPr>
          <a:xfrm>
            <a:off x="898212" y="355205"/>
            <a:ext cx="4584700" cy="8242300"/>
          </a:xfrm>
          <a:prstGeom prst="rect">
            <a:avLst/>
          </a:prstGeom>
          <a:solidFill>
            <a:schemeClr val="bg1">
              <a:lumMod val="95000"/>
            </a:schemeClr>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pic>
        <xdr:nvPicPr>
          <xdr:cNvPr id="30" name="Billede 29" descr="Et billede, der indeholder indendørs, bord, tallerken, mad&#10;&#10;Automatisk genereret beskrivelse">
            <a:extLst>
              <a:ext uri="{FF2B5EF4-FFF2-40B4-BE49-F238E27FC236}">
                <a16:creationId xmlns:a16="http://schemas.microsoft.com/office/drawing/2014/main" id="{9FAAE42D-36EF-433E-B3CC-CF2ADDAB7E1A}"/>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9594" b="6496"/>
          <a:stretch/>
        </xdr:blipFill>
        <xdr:spPr>
          <a:xfrm>
            <a:off x="898212" y="355205"/>
            <a:ext cx="4569050" cy="2875866"/>
          </a:xfrm>
          <a:prstGeom prst="rect">
            <a:avLst/>
          </a:prstGeom>
        </xdr:spPr>
      </xdr:pic>
      <xdr:pic>
        <xdr:nvPicPr>
          <xdr:cNvPr id="31" name="Billede 30" descr="Et billede, der indeholder mad, vegetabilsk, gulerod, tallerken&#10;&#10;Automatisk genereret beskrivelse">
            <a:extLst>
              <a:ext uri="{FF2B5EF4-FFF2-40B4-BE49-F238E27FC236}">
                <a16:creationId xmlns:a16="http://schemas.microsoft.com/office/drawing/2014/main" id="{DC4F2559-83A9-43F9-8A9B-1E1AFD5F5C77}"/>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51293" t="13417"/>
          <a:stretch/>
        </xdr:blipFill>
        <xdr:spPr>
          <a:xfrm rot="16200000">
            <a:off x="2470134" y="1740410"/>
            <a:ext cx="1440857" cy="4553400"/>
          </a:xfrm>
          <a:prstGeom prst="rect">
            <a:avLst/>
          </a:prstGeom>
        </xdr:spPr>
      </xdr:pic>
      <xdr:pic>
        <xdr:nvPicPr>
          <xdr:cNvPr id="32" name="Billede 31" descr="Et billede, der indeholder jord, mad, bord, udendørs&#10;&#10;Automatisk genereret beskrivelse">
            <a:extLst>
              <a:ext uri="{FF2B5EF4-FFF2-40B4-BE49-F238E27FC236}">
                <a16:creationId xmlns:a16="http://schemas.microsoft.com/office/drawing/2014/main" id="{49BA3164-9424-4A01-8061-4AF2BC0031EE}"/>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24178" r="13423"/>
          <a:stretch/>
        </xdr:blipFill>
        <xdr:spPr>
          <a:xfrm rot="5400000">
            <a:off x="1297987" y="4425695"/>
            <a:ext cx="3800800" cy="4569050"/>
          </a:xfrm>
          <a:prstGeom prst="rect">
            <a:avLst/>
          </a:prstGeom>
        </xdr:spPr>
      </xdr:pic>
    </xdr:grpSp>
    <xdr:clientData/>
  </xdr:twoCellAnchor>
</xdr:wsDr>
</file>

<file path=xl/theme/theme1.xml><?xml version="1.0" encoding="utf-8"?>
<a:theme xmlns:a="http://schemas.openxmlformats.org/drawingml/2006/main" name="DDS theme 2">
  <a:themeElements>
    <a:clrScheme name="DDS Farver 1">
      <a:dk1>
        <a:srgbClr val="000000"/>
      </a:dk1>
      <a:lt1>
        <a:srgbClr val="FFFFFF"/>
      </a:lt1>
      <a:dk2>
        <a:srgbClr val="18397A"/>
      </a:dk2>
      <a:lt2>
        <a:srgbClr val="CEBD9F"/>
      </a:lt2>
      <a:accent1>
        <a:srgbClr val="78C42A"/>
      </a:accent1>
      <a:accent2>
        <a:srgbClr val="73D1EC"/>
      </a:accent2>
      <a:accent3>
        <a:srgbClr val="EF2B5A"/>
      </a:accent3>
      <a:accent4>
        <a:srgbClr val="F7960F"/>
      </a:accent4>
      <a:accent5>
        <a:srgbClr val="5E359B"/>
      </a:accent5>
      <a:accent6>
        <a:srgbClr val="617074"/>
      </a:accent6>
      <a:hlink>
        <a:srgbClr val="73D1EC"/>
      </a:hlink>
      <a:folHlink>
        <a:srgbClr val="617074"/>
      </a:folHlink>
    </a:clrScheme>
    <a:fontScheme name="Kontor">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raClrScheme>
      <a:clrScheme name="DDS Farver 1">
        <a:dk1>
          <a:srgbClr val="000000"/>
        </a:dk1>
        <a:lt1>
          <a:srgbClr val="FFFFFF"/>
        </a:lt1>
        <a:dk2>
          <a:srgbClr val="18397A"/>
        </a:dk2>
        <a:lt2>
          <a:srgbClr val="CEBD9F"/>
        </a:lt2>
        <a:accent1>
          <a:srgbClr val="78C42A"/>
        </a:accent1>
        <a:accent2>
          <a:srgbClr val="73D1EC"/>
        </a:accent2>
        <a:accent3>
          <a:srgbClr val="EF2B5A"/>
        </a:accent3>
        <a:accent4>
          <a:srgbClr val="F7960F"/>
        </a:accent4>
        <a:accent5>
          <a:srgbClr val="5E359B"/>
        </a:accent5>
        <a:accent6>
          <a:srgbClr val="617074"/>
        </a:accent6>
        <a:hlink>
          <a:srgbClr val="73D1EC"/>
        </a:hlink>
        <a:folHlink>
          <a:srgbClr val="617074"/>
        </a:folHlink>
      </a:clrScheme>
      <a:clrMap bg1="lt1" tx1="dk1" bg2="lt2" tx2="dk2" accent1="accent1" accent2="accent2" accent3="accent3" accent4="accent4" accent5="accent5" accent6="accent6" hlink="hlink" folHlink="folHlink"/>
    </a:extraClrScheme>
    <a:extraClrScheme>
      <a:clrScheme name="DDS Farver 2">
        <a:dk1>
          <a:srgbClr val="000000"/>
        </a:dk1>
        <a:lt1>
          <a:srgbClr val="FFFFFF"/>
        </a:lt1>
        <a:dk2>
          <a:srgbClr val="18397A"/>
        </a:dk2>
        <a:lt2>
          <a:srgbClr val="CEBD9F"/>
        </a:lt2>
        <a:accent1>
          <a:srgbClr val="25732D"/>
        </a:accent1>
        <a:accent2>
          <a:srgbClr val="63C2CB"/>
        </a:accent2>
        <a:accent3>
          <a:srgbClr val="EF2B5A"/>
        </a:accent3>
        <a:accent4>
          <a:srgbClr val="E6ED34"/>
        </a:accent4>
        <a:accent5>
          <a:srgbClr val="714B45"/>
        </a:accent5>
        <a:accent6>
          <a:srgbClr val="617074"/>
        </a:accent6>
        <a:hlink>
          <a:srgbClr val="63C2CB"/>
        </a:hlink>
        <a:folHlink>
          <a:srgbClr val="617074"/>
        </a:folHlink>
      </a:clrScheme>
      <a:clrMap bg1="lt1" tx1="dk1" bg2="lt2" tx2="dk2" accent1="accent1" accent2="accent2" accent3="accent3" accent4="accent4" accent5="accent5" accent6="accent6" hlink="hlink" folHlink="folHlink"/>
    </a:extraClrScheme>
    <a:extraClrScheme>
      <a:clrScheme name="BGG Farver">
        <a:dk1>
          <a:srgbClr val="000000"/>
        </a:dk1>
        <a:lt1>
          <a:srgbClr val="FFFFFF"/>
        </a:lt1>
        <a:dk2>
          <a:srgbClr val="18397A"/>
        </a:dk2>
        <a:lt2>
          <a:srgbClr val="CEBD9F"/>
        </a:lt2>
        <a:accent1>
          <a:srgbClr val="28A028"/>
        </a:accent1>
        <a:accent2>
          <a:srgbClr val="0A55BE"/>
        </a:accent2>
        <a:accent3>
          <a:srgbClr val="E10000"/>
        </a:accent3>
        <a:accent4>
          <a:srgbClr val="FAC800"/>
        </a:accent4>
        <a:accent5>
          <a:srgbClr val="8246AA"/>
        </a:accent5>
        <a:accent6>
          <a:srgbClr val="FFFFFF"/>
        </a:accent6>
        <a:hlink>
          <a:srgbClr val="0A55BE"/>
        </a:hlink>
        <a:folHlink>
          <a:srgbClr val="617074"/>
        </a:folHlink>
      </a:clrScheme>
      <a:clrMap bg1="lt1" tx1="dk1" bg2="lt2" tx2="dk2" accent1="accent1" accent2="accent2" accent3="accent3" accent4="accent4" accent5="accent5" accent6="accent6" hlink="hlink" folHlink="folHlink"/>
    </a:extraClrScheme>
  </a:extraClrSchemeLst>
  <a:extLst>
    <a:ext uri="{05A4C25C-085E-4340-85A3-A5531E510DB2}">
      <thm15:themeFamily xmlns:thm15="http://schemas.microsoft.com/office/thememl/2012/main" name="DDS theme 2" id="{0095E197-0F64-4029-9CBE-09A361DFC90F}" vid="{941B6061-C910-4DBF-B56B-37EF68C64C6F}"/>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116" row="3">
    <wetp:webextensionref xmlns:r="http://schemas.openxmlformats.org/officeDocument/2006/relationships" r:id="rId1"/>
  </wetp:taskpane>
</wetp:taskpanes>
</file>

<file path=xl/webextensions/webextension1.xml><?xml version="1.0" encoding="utf-8"?>
<we:webextension xmlns:we="http://schemas.microsoft.com/office/webextensions/webextension/2010/11" id="{4A764AEE-0C38-467C-9C54-99576C15A3D1}">
  <we:reference id="wa104381504" version="1.0.0.0" store="da-DK" storeType="OMEX"/>
  <we:alternateReferences>
    <we:reference id="wa104381504" version="1.0.0.0" store="WA104381504"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dimension ref="A1"/>
  <sheetViews>
    <sheetView tabSelected="1" workbookViewId="0">
      <selection activeCell="B1" sqref="B1"/>
    </sheetView>
  </sheetViews>
  <sheetFormatPr baseColWidth="10" defaultColWidth="8.83203125" defaultRowHeight="13"/>
  <sheetData>
    <row r="1" spans="1:1">
      <c r="A1" t="s">
        <v>584</v>
      </c>
    </row>
  </sheetData>
  <pageMargins left="0.23622047244094491" right="0.11811023622047245" top="0.70866141732283472" bottom="0.11811023622047245" header="0.31496062992125984" footer="0.11811023622047245"/>
  <pageSetup paperSize="9" scale="7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10">
    <tabColor theme="9"/>
    <pageSetUpPr fitToPage="1"/>
  </sheetPr>
  <dimension ref="A1:T37"/>
  <sheetViews>
    <sheetView topLeftCell="A2" zoomScale="80" zoomScaleNormal="80" workbookViewId="0">
      <selection activeCell="B34" sqref="B34:F34"/>
    </sheetView>
  </sheetViews>
  <sheetFormatPr baseColWidth="10" defaultColWidth="8.83203125" defaultRowHeight="13"/>
  <cols>
    <col min="1" max="1" width="4.33203125" customWidth="1"/>
    <col min="2" max="2" width="25.6640625" customWidth="1"/>
    <col min="3" max="3" width="6.6640625" customWidth="1"/>
    <col min="4" max="6" width="8.6640625" customWidth="1"/>
    <col min="7" max="7" width="3.1640625" customWidth="1"/>
    <col min="8" max="8" width="4.33203125" customWidth="1"/>
    <col min="9" max="9" width="25.6640625" customWidth="1"/>
    <col min="10" max="10" width="6.6640625" customWidth="1"/>
    <col min="11" max="13" width="8.6640625" customWidth="1"/>
    <col min="14" max="14" width="3.1640625" customWidth="1"/>
    <col min="15" max="15" width="4.33203125" customWidth="1"/>
    <col min="16" max="16" width="25.6640625" customWidth="1"/>
    <col min="17" max="17" width="6.6640625" customWidth="1"/>
    <col min="18" max="20" width="8.6640625" customWidth="1"/>
  </cols>
  <sheetData>
    <row r="1" spans="1:20" ht="25" thickBot="1">
      <c r="A1" s="421" t="s">
        <v>83</v>
      </c>
      <c r="B1" s="422"/>
      <c r="C1" s="422"/>
      <c r="D1" s="422"/>
      <c r="E1" s="422"/>
      <c r="F1" s="423"/>
      <c r="H1" s="421" t="s">
        <v>84</v>
      </c>
      <c r="I1" s="422"/>
      <c r="J1" s="422"/>
      <c r="K1" s="422"/>
      <c r="L1" s="422"/>
      <c r="M1" s="423"/>
      <c r="O1" s="421" t="s">
        <v>85</v>
      </c>
      <c r="P1" s="422"/>
      <c r="Q1" s="422"/>
      <c r="R1" s="422"/>
      <c r="S1" s="422"/>
      <c r="T1" s="423"/>
    </row>
    <row r="2" spans="1:20" ht="14" thickBot="1">
      <c r="A2" s="21"/>
      <c r="F2" s="22"/>
      <c r="H2" s="21"/>
      <c r="M2" s="22"/>
      <c r="O2" s="21"/>
      <c r="T2" s="22"/>
    </row>
    <row r="3" spans="1:20" ht="24">
      <c r="A3" s="374" t="s">
        <v>100</v>
      </c>
      <c r="B3" s="375"/>
      <c r="C3" s="375"/>
      <c r="D3" s="375"/>
      <c r="E3" s="375"/>
      <c r="F3" s="376"/>
      <c r="H3" s="374" t="s">
        <v>101</v>
      </c>
      <c r="I3" s="375"/>
      <c r="J3" s="375"/>
      <c r="K3" s="375"/>
      <c r="L3" s="375"/>
      <c r="M3" s="376"/>
      <c r="O3" s="374" t="s">
        <v>371</v>
      </c>
      <c r="P3" s="375"/>
      <c r="Q3" s="375"/>
      <c r="R3" s="375"/>
      <c r="S3" s="375"/>
      <c r="T3" s="376"/>
    </row>
    <row r="4" spans="1:20" ht="20">
      <c r="A4" s="316"/>
      <c r="B4" s="353"/>
      <c r="C4" s="353"/>
      <c r="D4" s="353"/>
      <c r="E4" s="16" t="s">
        <v>99</v>
      </c>
      <c r="F4" s="17"/>
      <c r="H4" s="316"/>
      <c r="I4" s="353"/>
      <c r="J4" s="353"/>
      <c r="K4" s="353"/>
      <c r="L4" s="16" t="s">
        <v>99</v>
      </c>
      <c r="M4" s="17"/>
      <c r="O4" s="21"/>
      <c r="S4" s="16" t="s">
        <v>99</v>
      </c>
      <c r="T4" s="17"/>
    </row>
    <row r="5" spans="1:20" ht="20">
      <c r="A5" s="30" t="s">
        <v>82</v>
      </c>
      <c r="B5" s="28"/>
      <c r="C5" s="28">
        <v>2</v>
      </c>
      <c r="D5" s="28" t="s">
        <v>49</v>
      </c>
      <c r="E5" s="28">
        <v>15</v>
      </c>
      <c r="F5" s="29" t="s">
        <v>49</v>
      </c>
      <c r="H5" s="30" t="s">
        <v>82</v>
      </c>
      <c r="I5" s="28"/>
      <c r="J5" s="28">
        <v>2</v>
      </c>
      <c r="K5" s="28" t="s">
        <v>49</v>
      </c>
      <c r="L5" s="28">
        <v>15</v>
      </c>
      <c r="M5" s="29" t="s">
        <v>49</v>
      </c>
      <c r="O5" s="30" t="s">
        <v>82</v>
      </c>
      <c r="P5" s="28"/>
      <c r="Q5" s="28">
        <v>5</v>
      </c>
      <c r="R5" s="28" t="s">
        <v>49</v>
      </c>
      <c r="S5" s="28">
        <v>15</v>
      </c>
      <c r="T5" s="29" t="s">
        <v>49</v>
      </c>
    </row>
    <row r="6" spans="1:20" ht="19">
      <c r="A6" s="265"/>
      <c r="B6" s="266"/>
      <c r="C6" s="151"/>
      <c r="D6" s="151"/>
      <c r="E6" s="23" t="str">
        <f>IF(ISBLANK(C6)," ",C6/$C$5*$E$5)</f>
        <v xml:space="preserve"> </v>
      </c>
      <c r="F6" s="24" t="str">
        <f>IF(ISBLANK(D6)," ",D6)</f>
        <v xml:space="preserve"> </v>
      </c>
      <c r="G6" s="26"/>
      <c r="H6" s="265"/>
      <c r="I6" s="266"/>
      <c r="J6" s="151"/>
      <c r="K6" s="151"/>
      <c r="L6" s="23" t="str">
        <f>IF(ISBLANK(J6)," ",J6/$J$5*$L$5)</f>
        <v xml:space="preserve"> </v>
      </c>
      <c r="M6" s="24" t="str">
        <f>IF(ISBLANK(K6)," ",K6)</f>
        <v xml:space="preserve"> </v>
      </c>
      <c r="N6" s="26"/>
      <c r="O6" s="261" t="s">
        <v>41</v>
      </c>
      <c r="P6" s="262"/>
      <c r="Q6" s="151">
        <v>25</v>
      </c>
      <c r="R6" s="151" t="s">
        <v>50</v>
      </c>
      <c r="S6" s="23">
        <f>IF(ISBLANK(Q6)," ",Q6/$Q$5*$S$5)</f>
        <v>75</v>
      </c>
      <c r="T6" s="24" t="str">
        <f>IF(ISBLANK(R6)," ",R6)</f>
        <v>g</v>
      </c>
    </row>
    <row r="7" spans="1:20" ht="19">
      <c r="A7" s="265"/>
      <c r="B7" s="266"/>
      <c r="C7" s="151"/>
      <c r="D7" s="151"/>
      <c r="E7" s="23" t="str">
        <f t="shared" ref="E7:E19" si="0">IF(ISBLANK(C7)," ",C7/$C$5*$E$5)</f>
        <v xml:space="preserve"> </v>
      </c>
      <c r="F7" s="24" t="str">
        <f t="shared" ref="F7:F19" si="1">IF(ISBLANK(D7)," ",D7)</f>
        <v xml:space="preserve"> </v>
      </c>
      <c r="G7" s="26"/>
      <c r="H7" s="265"/>
      <c r="I7" s="266"/>
      <c r="J7" s="151"/>
      <c r="K7" s="151"/>
      <c r="L7" s="23" t="str">
        <f t="shared" ref="L7:L19" si="2">IF(ISBLANK(J7)," ",J7/$J$5*$L$5)</f>
        <v xml:space="preserve"> </v>
      </c>
      <c r="M7" s="24" t="str">
        <f t="shared" ref="M7:M19" si="3">IF(ISBLANK(K7)," ",K7)</f>
        <v xml:space="preserve"> </v>
      </c>
      <c r="N7" s="26"/>
      <c r="O7" s="261" t="s">
        <v>1</v>
      </c>
      <c r="P7" s="262"/>
      <c r="Q7" s="151">
        <v>0.25</v>
      </c>
      <c r="R7" s="151" t="s">
        <v>19</v>
      </c>
      <c r="S7" s="23">
        <f t="shared" ref="S7:S19" si="4">IF(ISBLANK(Q7)," ",Q7/$Q$5*$S$5)</f>
        <v>0.75</v>
      </c>
      <c r="T7" s="24" t="str">
        <f t="shared" ref="T7:T19" si="5">IF(ISBLANK(R7)," ",R7)</f>
        <v>l</v>
      </c>
    </row>
    <row r="8" spans="1:20" ht="19">
      <c r="A8" s="265"/>
      <c r="B8" s="266"/>
      <c r="C8" s="151"/>
      <c r="D8" s="151"/>
      <c r="E8" s="23" t="str">
        <f t="shared" si="0"/>
        <v xml:space="preserve"> </v>
      </c>
      <c r="F8" s="24" t="str">
        <f t="shared" si="1"/>
        <v xml:space="preserve"> </v>
      </c>
      <c r="G8" s="26"/>
      <c r="H8" s="265"/>
      <c r="I8" s="266"/>
      <c r="J8" s="151"/>
      <c r="K8" s="151"/>
      <c r="L8" s="23" t="str">
        <f t="shared" si="2"/>
        <v xml:space="preserve"> </v>
      </c>
      <c r="M8" s="24" t="str">
        <f t="shared" si="3"/>
        <v xml:space="preserve"> </v>
      </c>
      <c r="N8" s="26"/>
      <c r="O8" s="261" t="s">
        <v>374</v>
      </c>
      <c r="P8" s="262"/>
      <c r="Q8" s="151">
        <v>0.25</v>
      </c>
      <c r="R8" s="151" t="s">
        <v>50</v>
      </c>
      <c r="S8" s="23">
        <f t="shared" si="4"/>
        <v>0.75</v>
      </c>
      <c r="T8" s="24" t="str">
        <f t="shared" si="5"/>
        <v>g</v>
      </c>
    </row>
    <row r="9" spans="1:20" ht="19">
      <c r="A9" s="265"/>
      <c r="B9" s="266"/>
      <c r="C9" s="151"/>
      <c r="D9" s="151"/>
      <c r="E9" s="23" t="str">
        <f t="shared" si="0"/>
        <v xml:space="preserve"> </v>
      </c>
      <c r="F9" s="24" t="str">
        <f t="shared" si="1"/>
        <v xml:space="preserve"> </v>
      </c>
      <c r="G9" s="26"/>
      <c r="H9" s="265"/>
      <c r="I9" s="266"/>
      <c r="J9" s="151"/>
      <c r="K9" s="151"/>
      <c r="L9" s="23" t="str">
        <f t="shared" si="2"/>
        <v xml:space="preserve"> </v>
      </c>
      <c r="M9" s="24" t="str">
        <f t="shared" si="3"/>
        <v xml:space="preserve"> </v>
      </c>
      <c r="N9" s="26"/>
      <c r="O9" s="261" t="s">
        <v>30</v>
      </c>
      <c r="P9" s="262"/>
      <c r="Q9" s="151">
        <v>2</v>
      </c>
      <c r="R9" s="151" t="s">
        <v>62</v>
      </c>
      <c r="S9" s="23">
        <f t="shared" si="4"/>
        <v>6</v>
      </c>
      <c r="T9" s="24" t="str">
        <f t="shared" si="5"/>
        <v>tsk</v>
      </c>
    </row>
    <row r="10" spans="1:20" ht="19">
      <c r="A10" s="265"/>
      <c r="B10" s="266"/>
      <c r="C10" s="151"/>
      <c r="D10" s="151"/>
      <c r="E10" s="23" t="str">
        <f t="shared" si="0"/>
        <v xml:space="preserve"> </v>
      </c>
      <c r="F10" s="24" t="str">
        <f t="shared" si="1"/>
        <v xml:space="preserve"> </v>
      </c>
      <c r="G10" s="26"/>
      <c r="H10" s="265"/>
      <c r="I10" s="266"/>
      <c r="J10" s="151"/>
      <c r="K10" s="151"/>
      <c r="L10" s="23" t="str">
        <f t="shared" si="2"/>
        <v xml:space="preserve"> </v>
      </c>
      <c r="M10" s="24" t="str">
        <f t="shared" si="3"/>
        <v xml:space="preserve"> </v>
      </c>
      <c r="N10" s="26"/>
      <c r="O10" s="261" t="s">
        <v>118</v>
      </c>
      <c r="P10" s="262"/>
      <c r="Q10" s="151">
        <v>0.5</v>
      </c>
      <c r="R10" s="151" t="s">
        <v>62</v>
      </c>
      <c r="S10" s="23">
        <f t="shared" si="4"/>
        <v>1.5</v>
      </c>
      <c r="T10" s="24" t="str">
        <f t="shared" si="5"/>
        <v>tsk</v>
      </c>
    </row>
    <row r="11" spans="1:20" ht="19">
      <c r="A11" s="265"/>
      <c r="B11" s="266"/>
      <c r="C11" s="151"/>
      <c r="D11" s="151"/>
      <c r="E11" s="23" t="str">
        <f t="shared" si="0"/>
        <v xml:space="preserve"> </v>
      </c>
      <c r="F11" s="24" t="str">
        <f t="shared" si="1"/>
        <v xml:space="preserve"> </v>
      </c>
      <c r="G11" s="26"/>
      <c r="H11" s="265"/>
      <c r="I11" s="266"/>
      <c r="J11" s="151"/>
      <c r="K11" s="151"/>
      <c r="L11" s="23" t="str">
        <f t="shared" si="2"/>
        <v xml:space="preserve"> </v>
      </c>
      <c r="M11" s="24" t="str">
        <f t="shared" si="3"/>
        <v xml:space="preserve"> </v>
      </c>
      <c r="N11" s="26"/>
      <c r="O11" s="261" t="s">
        <v>376</v>
      </c>
      <c r="P11" s="262"/>
      <c r="Q11" s="151">
        <v>400</v>
      </c>
      <c r="R11" s="151" t="s">
        <v>50</v>
      </c>
      <c r="S11" s="23">
        <f t="shared" si="4"/>
        <v>1200</v>
      </c>
      <c r="T11" s="24" t="str">
        <f t="shared" si="5"/>
        <v>g</v>
      </c>
    </row>
    <row r="12" spans="1:20" ht="19">
      <c r="A12" s="265"/>
      <c r="B12" s="266"/>
      <c r="C12" s="151"/>
      <c r="D12" s="151"/>
      <c r="E12" s="23" t="str">
        <f t="shared" si="0"/>
        <v xml:space="preserve"> </v>
      </c>
      <c r="F12" s="24" t="str">
        <f t="shared" si="1"/>
        <v xml:space="preserve"> </v>
      </c>
      <c r="G12" s="26"/>
      <c r="H12" s="265"/>
      <c r="I12" s="266"/>
      <c r="J12" s="151"/>
      <c r="K12" s="151"/>
      <c r="L12" s="23" t="str">
        <f t="shared" si="2"/>
        <v xml:space="preserve"> </v>
      </c>
      <c r="M12" s="24" t="str">
        <f t="shared" si="3"/>
        <v xml:space="preserve"> </v>
      </c>
      <c r="N12" s="26"/>
      <c r="O12" s="261"/>
      <c r="P12" s="262"/>
      <c r="Q12" s="151"/>
      <c r="R12" s="151"/>
      <c r="S12" s="23" t="str">
        <f t="shared" si="4"/>
        <v xml:space="preserve"> </v>
      </c>
      <c r="T12" s="24" t="str">
        <f t="shared" si="5"/>
        <v xml:space="preserve"> </v>
      </c>
    </row>
    <row r="13" spans="1:20" ht="19">
      <c r="A13" s="265"/>
      <c r="B13" s="266"/>
      <c r="C13" s="151"/>
      <c r="D13" s="151"/>
      <c r="E13" s="23" t="str">
        <f t="shared" si="0"/>
        <v xml:space="preserve"> </v>
      </c>
      <c r="F13" s="24" t="str">
        <f t="shared" si="1"/>
        <v xml:space="preserve"> </v>
      </c>
      <c r="G13" s="26"/>
      <c r="H13" s="265"/>
      <c r="I13" s="266"/>
      <c r="J13" s="151"/>
      <c r="K13" s="151"/>
      <c r="L13" s="23" t="str">
        <f t="shared" si="2"/>
        <v xml:space="preserve"> </v>
      </c>
      <c r="M13" s="24" t="str">
        <f t="shared" si="3"/>
        <v xml:space="preserve"> </v>
      </c>
      <c r="N13" s="26"/>
      <c r="O13" s="261" t="s">
        <v>41</v>
      </c>
      <c r="P13" s="262"/>
      <c r="Q13" s="151">
        <v>100</v>
      </c>
      <c r="R13" s="151" t="s">
        <v>50</v>
      </c>
      <c r="S13" s="23">
        <f t="shared" si="4"/>
        <v>300</v>
      </c>
      <c r="T13" s="24" t="str">
        <f t="shared" si="5"/>
        <v>g</v>
      </c>
    </row>
    <row r="14" spans="1:20" ht="19">
      <c r="A14" s="261"/>
      <c r="B14" s="262"/>
      <c r="C14" s="151"/>
      <c r="D14" s="151"/>
      <c r="E14" s="23" t="str">
        <f t="shared" si="0"/>
        <v xml:space="preserve"> </v>
      </c>
      <c r="F14" s="24" t="str">
        <f t="shared" si="1"/>
        <v xml:space="preserve"> </v>
      </c>
      <c r="G14" s="26"/>
      <c r="H14" s="261"/>
      <c r="I14" s="262"/>
      <c r="J14" s="151"/>
      <c r="K14" s="151"/>
      <c r="L14" s="23" t="str">
        <f t="shared" si="2"/>
        <v xml:space="preserve"> </v>
      </c>
      <c r="M14" s="24" t="str">
        <f t="shared" si="3"/>
        <v xml:space="preserve"> </v>
      </c>
      <c r="N14" s="26"/>
      <c r="O14" s="261" t="s">
        <v>381</v>
      </c>
      <c r="P14" s="262"/>
      <c r="Q14" s="151">
        <v>100</v>
      </c>
      <c r="R14" s="151" t="s">
        <v>50</v>
      </c>
      <c r="S14" s="23">
        <f t="shared" si="4"/>
        <v>300</v>
      </c>
      <c r="T14" s="24" t="str">
        <f t="shared" si="5"/>
        <v>g</v>
      </c>
    </row>
    <row r="15" spans="1:20" ht="19">
      <c r="A15" s="261"/>
      <c r="B15" s="262"/>
      <c r="C15" s="151"/>
      <c r="D15" s="151"/>
      <c r="E15" s="23" t="str">
        <f t="shared" si="0"/>
        <v xml:space="preserve"> </v>
      </c>
      <c r="F15" s="24" t="str">
        <f t="shared" si="1"/>
        <v xml:space="preserve"> </v>
      </c>
      <c r="G15" s="26"/>
      <c r="H15" s="261"/>
      <c r="I15" s="262"/>
      <c r="J15" s="151"/>
      <c r="K15" s="151"/>
      <c r="L15" s="23" t="str">
        <f t="shared" si="2"/>
        <v xml:space="preserve"> </v>
      </c>
      <c r="M15" s="24" t="str">
        <f t="shared" si="3"/>
        <v xml:space="preserve"> </v>
      </c>
      <c r="N15" s="26"/>
      <c r="O15" s="261" t="s">
        <v>31</v>
      </c>
      <c r="P15" s="262"/>
      <c r="Q15" s="151">
        <v>2</v>
      </c>
      <c r="R15" s="151" t="s">
        <v>62</v>
      </c>
      <c r="S15" s="23">
        <f t="shared" si="4"/>
        <v>6</v>
      </c>
      <c r="T15" s="24" t="str">
        <f t="shared" si="5"/>
        <v>tsk</v>
      </c>
    </row>
    <row r="16" spans="1:20" ht="19">
      <c r="A16" s="261"/>
      <c r="B16" s="262"/>
      <c r="C16" s="151"/>
      <c r="D16" s="151"/>
      <c r="E16" s="23" t="str">
        <f t="shared" si="0"/>
        <v xml:space="preserve"> </v>
      </c>
      <c r="F16" s="24" t="str">
        <f t="shared" si="1"/>
        <v xml:space="preserve"> </v>
      </c>
      <c r="G16" s="26"/>
      <c r="H16" s="261"/>
      <c r="I16" s="262"/>
      <c r="J16" s="151"/>
      <c r="K16" s="151"/>
      <c r="L16" s="23" t="str">
        <f t="shared" si="2"/>
        <v xml:space="preserve"> </v>
      </c>
      <c r="M16" s="24" t="str">
        <f t="shared" si="3"/>
        <v xml:space="preserve"> </v>
      </c>
      <c r="N16" s="26"/>
      <c r="O16" s="261"/>
      <c r="P16" s="262"/>
      <c r="Q16" s="151"/>
      <c r="R16" s="151"/>
      <c r="S16" s="23" t="str">
        <f t="shared" si="4"/>
        <v xml:space="preserve"> </v>
      </c>
      <c r="T16" s="24" t="str">
        <f t="shared" si="5"/>
        <v xml:space="preserve"> </v>
      </c>
    </row>
    <row r="17" spans="1:20" ht="19">
      <c r="A17" s="261"/>
      <c r="B17" s="262"/>
      <c r="C17" s="151"/>
      <c r="D17" s="151"/>
      <c r="E17" s="23" t="str">
        <f t="shared" si="0"/>
        <v xml:space="preserve"> </v>
      </c>
      <c r="F17" s="24" t="str">
        <f t="shared" si="1"/>
        <v xml:space="preserve"> </v>
      </c>
      <c r="G17" s="26"/>
      <c r="H17" s="261"/>
      <c r="I17" s="262"/>
      <c r="J17" s="151"/>
      <c r="K17" s="151"/>
      <c r="L17" s="23" t="str">
        <f t="shared" si="2"/>
        <v xml:space="preserve"> </v>
      </c>
      <c r="M17" s="24" t="str">
        <f t="shared" si="3"/>
        <v xml:space="preserve"> </v>
      </c>
      <c r="N17" s="26"/>
      <c r="O17" s="261"/>
      <c r="P17" s="262"/>
      <c r="Q17" s="151"/>
      <c r="R17" s="151"/>
      <c r="S17" s="23" t="str">
        <f t="shared" si="4"/>
        <v xml:space="preserve"> </v>
      </c>
      <c r="T17" s="24" t="str">
        <f t="shared" si="5"/>
        <v xml:space="preserve"> </v>
      </c>
    </row>
    <row r="18" spans="1:20" ht="19">
      <c r="A18" s="261"/>
      <c r="B18" s="262"/>
      <c r="C18" s="151"/>
      <c r="D18" s="151"/>
      <c r="E18" s="23" t="str">
        <f t="shared" si="0"/>
        <v xml:space="preserve"> </v>
      </c>
      <c r="F18" s="24" t="str">
        <f t="shared" si="1"/>
        <v xml:space="preserve"> </v>
      </c>
      <c r="G18" s="26"/>
      <c r="H18" s="261"/>
      <c r="I18" s="262"/>
      <c r="J18" s="151"/>
      <c r="K18" s="151"/>
      <c r="L18" s="23" t="str">
        <f t="shared" si="2"/>
        <v xml:space="preserve"> </v>
      </c>
      <c r="M18" s="24" t="str">
        <f t="shared" si="3"/>
        <v xml:space="preserve"> </v>
      </c>
      <c r="N18" s="26"/>
      <c r="O18" s="261"/>
      <c r="P18" s="262"/>
      <c r="Q18" s="151"/>
      <c r="R18" s="151"/>
      <c r="S18" s="23" t="str">
        <f t="shared" si="4"/>
        <v xml:space="preserve"> </v>
      </c>
      <c r="T18" s="24" t="str">
        <f t="shared" si="5"/>
        <v xml:space="preserve"> </v>
      </c>
    </row>
    <row r="19" spans="1:20" ht="19">
      <c r="A19" s="261"/>
      <c r="B19" s="262"/>
      <c r="C19" s="151"/>
      <c r="D19" s="151"/>
      <c r="E19" s="23" t="str">
        <f t="shared" si="0"/>
        <v xml:space="preserve"> </v>
      </c>
      <c r="F19" s="24" t="str">
        <f t="shared" si="1"/>
        <v xml:space="preserve"> </v>
      </c>
      <c r="G19" s="26"/>
      <c r="H19" s="261"/>
      <c r="I19" s="262"/>
      <c r="J19" s="151"/>
      <c r="K19" s="151"/>
      <c r="L19" s="23" t="str">
        <f t="shared" si="2"/>
        <v xml:space="preserve"> </v>
      </c>
      <c r="M19" s="24" t="str">
        <f t="shared" si="3"/>
        <v xml:space="preserve"> </v>
      </c>
      <c r="N19" s="26"/>
      <c r="O19" s="261"/>
      <c r="P19" s="262"/>
      <c r="Q19" s="151"/>
      <c r="R19" s="151"/>
      <c r="S19" s="23" t="str">
        <f t="shared" si="4"/>
        <v xml:space="preserve"> </v>
      </c>
      <c r="T19" s="24" t="str">
        <f t="shared" si="5"/>
        <v xml:space="preserve"> </v>
      </c>
    </row>
    <row r="20" spans="1:20" ht="19">
      <c r="A20" s="131"/>
      <c r="B20" s="132"/>
      <c r="C20" s="151"/>
      <c r="D20" s="151"/>
      <c r="E20" s="23"/>
      <c r="F20" s="24"/>
      <c r="G20" s="26"/>
      <c r="H20" s="131"/>
      <c r="I20" s="132"/>
      <c r="J20" s="151"/>
      <c r="K20" s="151"/>
      <c r="L20" s="23"/>
      <c r="M20" s="24"/>
      <c r="N20" s="26"/>
      <c r="O20" s="131"/>
      <c r="P20" s="132"/>
      <c r="Q20" s="151"/>
      <c r="R20" s="151"/>
      <c r="S20" s="23"/>
      <c r="T20" s="24"/>
    </row>
    <row r="21" spans="1:20" ht="20">
      <c r="A21" s="380" t="s">
        <v>64</v>
      </c>
      <c r="B21" s="381"/>
      <c r="C21" s="381"/>
      <c r="D21" s="381"/>
      <c r="E21" s="381"/>
      <c r="F21" s="382"/>
      <c r="H21" s="380" t="s">
        <v>64</v>
      </c>
      <c r="I21" s="381"/>
      <c r="J21" s="381"/>
      <c r="K21" s="381"/>
      <c r="L21" s="381"/>
      <c r="M21" s="382"/>
      <c r="O21" s="380" t="s">
        <v>64</v>
      </c>
      <c r="P21" s="381"/>
      <c r="Q21" s="381"/>
      <c r="R21" s="381"/>
      <c r="S21" s="381"/>
      <c r="T21" s="382"/>
    </row>
    <row r="22" spans="1:20" ht="20" customHeight="1">
      <c r="A22" s="42">
        <v>1</v>
      </c>
      <c r="B22" s="252"/>
      <c r="C22" s="252"/>
      <c r="D22" s="252"/>
      <c r="E22" s="252"/>
      <c r="F22" s="253"/>
      <c r="H22" s="42">
        <v>1</v>
      </c>
      <c r="I22" s="252"/>
      <c r="J22" s="252"/>
      <c r="K22" s="252"/>
      <c r="L22" s="252"/>
      <c r="M22" s="253"/>
      <c r="O22" s="42">
        <v>1</v>
      </c>
      <c r="P22" s="252" t="s">
        <v>372</v>
      </c>
      <c r="Q22" s="252"/>
      <c r="R22" s="252"/>
      <c r="S22" s="252"/>
      <c r="T22" s="253"/>
    </row>
    <row r="23" spans="1:20" ht="20">
      <c r="A23" s="42">
        <v>2</v>
      </c>
      <c r="B23" s="252"/>
      <c r="C23" s="252"/>
      <c r="D23" s="252"/>
      <c r="E23" s="252"/>
      <c r="F23" s="253"/>
      <c r="H23" s="42">
        <v>2</v>
      </c>
      <c r="I23" s="252"/>
      <c r="J23" s="252"/>
      <c r="K23" s="252"/>
      <c r="L23" s="252"/>
      <c r="M23" s="253"/>
      <c r="O23" s="42">
        <v>2</v>
      </c>
      <c r="P23" s="252" t="s">
        <v>373</v>
      </c>
      <c r="Q23" s="252"/>
      <c r="R23" s="252"/>
      <c r="S23" s="252"/>
      <c r="T23" s="253"/>
    </row>
    <row r="24" spans="1:20" ht="20">
      <c r="A24" s="42">
        <v>3</v>
      </c>
      <c r="B24" s="252"/>
      <c r="C24" s="252"/>
      <c r="D24" s="252"/>
      <c r="E24" s="252"/>
      <c r="F24" s="253"/>
      <c r="H24" s="42">
        <v>3</v>
      </c>
      <c r="I24" s="252"/>
      <c r="J24" s="252"/>
      <c r="K24" s="252"/>
      <c r="L24" s="252"/>
      <c r="M24" s="253"/>
      <c r="O24" s="42">
        <v>3</v>
      </c>
      <c r="P24" s="252" t="s">
        <v>375</v>
      </c>
      <c r="Q24" s="252"/>
      <c r="R24" s="252"/>
      <c r="S24" s="252"/>
      <c r="T24" s="253"/>
    </row>
    <row r="25" spans="1:20" ht="20">
      <c r="A25" s="42">
        <v>4</v>
      </c>
      <c r="B25" s="252"/>
      <c r="C25" s="252"/>
      <c r="D25" s="252"/>
      <c r="E25" s="252"/>
      <c r="F25" s="253"/>
      <c r="H25" s="42">
        <v>4</v>
      </c>
      <c r="I25" s="252"/>
      <c r="J25" s="252"/>
      <c r="K25" s="252"/>
      <c r="L25" s="252"/>
      <c r="M25" s="253"/>
      <c r="O25" s="42">
        <v>4</v>
      </c>
      <c r="P25" s="252" t="s">
        <v>377</v>
      </c>
      <c r="Q25" s="252"/>
      <c r="R25" s="252"/>
      <c r="S25" s="252"/>
      <c r="T25" s="253"/>
    </row>
    <row r="26" spans="1:20" ht="20">
      <c r="A26" s="42">
        <v>5</v>
      </c>
      <c r="B26" s="252"/>
      <c r="C26" s="252"/>
      <c r="D26" s="252"/>
      <c r="E26" s="252"/>
      <c r="F26" s="253"/>
      <c r="H26" s="42">
        <v>5</v>
      </c>
      <c r="I26" s="252"/>
      <c r="J26" s="252"/>
      <c r="K26" s="252"/>
      <c r="L26" s="252"/>
      <c r="M26" s="253"/>
      <c r="O26" s="42">
        <v>5</v>
      </c>
      <c r="P26" s="252" t="s">
        <v>378</v>
      </c>
      <c r="Q26" s="252"/>
      <c r="R26" s="252"/>
      <c r="S26" s="252"/>
      <c r="T26" s="253"/>
    </row>
    <row r="27" spans="1:20" ht="20">
      <c r="A27" s="42">
        <v>6</v>
      </c>
      <c r="B27" s="252"/>
      <c r="C27" s="252"/>
      <c r="D27" s="252"/>
      <c r="E27" s="252"/>
      <c r="F27" s="253"/>
      <c r="H27" s="42">
        <v>6</v>
      </c>
      <c r="I27" s="252"/>
      <c r="J27" s="252"/>
      <c r="K27" s="252"/>
      <c r="L27" s="252"/>
      <c r="M27" s="253"/>
      <c r="O27" s="42">
        <v>6</v>
      </c>
      <c r="P27" s="252" t="s">
        <v>379</v>
      </c>
      <c r="Q27" s="252"/>
      <c r="R27" s="252"/>
      <c r="S27" s="252"/>
      <c r="T27" s="253"/>
    </row>
    <row r="28" spans="1:20" ht="20">
      <c r="A28" s="42">
        <v>7</v>
      </c>
      <c r="B28" s="252"/>
      <c r="C28" s="252"/>
      <c r="D28" s="252"/>
      <c r="E28" s="252"/>
      <c r="F28" s="253"/>
      <c r="H28" s="42">
        <v>7</v>
      </c>
      <c r="I28" s="252"/>
      <c r="J28" s="252"/>
      <c r="K28" s="252"/>
      <c r="L28" s="252"/>
      <c r="M28" s="253"/>
      <c r="O28" s="42">
        <v>7</v>
      </c>
      <c r="P28" s="420" t="s">
        <v>380</v>
      </c>
      <c r="Q28" s="420"/>
      <c r="R28" s="420"/>
      <c r="S28" s="420"/>
      <c r="T28" s="322"/>
    </row>
    <row r="29" spans="1:20" ht="20">
      <c r="A29" s="42">
        <v>8</v>
      </c>
      <c r="B29" s="252"/>
      <c r="C29" s="252"/>
      <c r="D29" s="252"/>
      <c r="E29" s="252"/>
      <c r="F29" s="253"/>
      <c r="H29" s="42">
        <v>8</v>
      </c>
      <c r="I29" s="252"/>
      <c r="J29" s="252"/>
      <c r="K29" s="252"/>
      <c r="L29" s="252"/>
      <c r="M29" s="253"/>
      <c r="O29" s="42">
        <v>8</v>
      </c>
      <c r="P29" s="252" t="s">
        <v>372</v>
      </c>
      <c r="Q29" s="252"/>
      <c r="R29" s="252"/>
      <c r="S29" s="252"/>
      <c r="T29" s="253"/>
    </row>
    <row r="30" spans="1:20" ht="20">
      <c r="A30" s="42">
        <v>9</v>
      </c>
      <c r="B30" s="252"/>
      <c r="C30" s="252"/>
      <c r="D30" s="252"/>
      <c r="E30" s="252"/>
      <c r="F30" s="253"/>
      <c r="H30" s="42">
        <v>9</v>
      </c>
      <c r="I30" s="252"/>
      <c r="J30" s="252"/>
      <c r="K30" s="252"/>
      <c r="L30" s="252"/>
      <c r="M30" s="253"/>
      <c r="O30" s="42">
        <v>9</v>
      </c>
      <c r="P30" s="252" t="s">
        <v>382</v>
      </c>
      <c r="Q30" s="252"/>
      <c r="R30" s="252"/>
      <c r="S30" s="252"/>
      <c r="T30" s="253"/>
    </row>
    <row r="31" spans="1:20" ht="20" customHeight="1">
      <c r="A31" s="42">
        <v>10</v>
      </c>
      <c r="B31" s="252"/>
      <c r="C31" s="252"/>
      <c r="D31" s="252"/>
      <c r="E31" s="252"/>
      <c r="F31" s="253"/>
      <c r="H31" s="42">
        <v>10</v>
      </c>
      <c r="I31" s="252"/>
      <c r="J31" s="252"/>
      <c r="K31" s="252"/>
      <c r="L31" s="252"/>
      <c r="M31" s="253"/>
      <c r="O31" s="42">
        <v>10</v>
      </c>
      <c r="P31" s="420" t="s">
        <v>385</v>
      </c>
      <c r="Q31" s="420"/>
      <c r="R31" s="420"/>
      <c r="S31" s="420"/>
      <c r="T31" s="322"/>
    </row>
    <row r="32" spans="1:20" ht="20">
      <c r="A32" s="42">
        <v>11</v>
      </c>
      <c r="B32" s="252"/>
      <c r="C32" s="252"/>
      <c r="D32" s="252"/>
      <c r="E32" s="252"/>
      <c r="F32" s="253"/>
      <c r="H32" s="42">
        <v>11</v>
      </c>
      <c r="I32" s="252"/>
      <c r="J32" s="252"/>
      <c r="K32" s="252"/>
      <c r="L32" s="252"/>
      <c r="M32" s="253"/>
      <c r="O32" s="42">
        <v>11</v>
      </c>
      <c r="P32" s="252" t="s">
        <v>383</v>
      </c>
      <c r="Q32" s="252"/>
      <c r="R32" s="252"/>
      <c r="S32" s="252"/>
      <c r="T32" s="253"/>
    </row>
    <row r="33" spans="1:20" ht="20">
      <c r="A33" s="42">
        <v>12</v>
      </c>
      <c r="B33" s="252"/>
      <c r="C33" s="252"/>
      <c r="D33" s="252"/>
      <c r="E33" s="252"/>
      <c r="F33" s="253"/>
      <c r="H33" s="42">
        <v>12</v>
      </c>
      <c r="I33" s="252"/>
      <c r="J33" s="252"/>
      <c r="K33" s="252"/>
      <c r="L33" s="252"/>
      <c r="M33" s="253"/>
      <c r="O33" s="42">
        <v>12</v>
      </c>
      <c r="P33" s="252" t="s">
        <v>384</v>
      </c>
      <c r="Q33" s="252"/>
      <c r="R33" s="252"/>
      <c r="S33" s="252"/>
      <c r="T33" s="253"/>
    </row>
    <row r="34" spans="1:20" ht="20" customHeight="1">
      <c r="A34" s="42">
        <v>13</v>
      </c>
      <c r="B34" s="252"/>
      <c r="C34" s="252"/>
      <c r="D34" s="252"/>
      <c r="E34" s="252"/>
      <c r="F34" s="253"/>
      <c r="H34" s="42">
        <v>13</v>
      </c>
      <c r="I34" s="252"/>
      <c r="J34" s="252"/>
      <c r="K34" s="252"/>
      <c r="L34" s="252"/>
      <c r="M34" s="253"/>
      <c r="O34" s="42">
        <v>13</v>
      </c>
      <c r="P34" s="252" t="s">
        <v>386</v>
      </c>
      <c r="Q34" s="252"/>
      <c r="R34" s="252"/>
      <c r="S34" s="252"/>
      <c r="T34" s="253"/>
    </row>
    <row r="35" spans="1:20" ht="20" customHeight="1">
      <c r="A35" s="42">
        <v>14</v>
      </c>
      <c r="B35" s="252"/>
      <c r="C35" s="252"/>
      <c r="D35" s="252"/>
      <c r="E35" s="252"/>
      <c r="F35" s="253"/>
      <c r="H35" s="42">
        <v>14</v>
      </c>
      <c r="I35" s="252"/>
      <c r="J35" s="252"/>
      <c r="K35" s="252"/>
      <c r="L35" s="252"/>
      <c r="M35" s="253"/>
      <c r="O35" s="42">
        <v>14</v>
      </c>
      <c r="P35" s="252" t="s">
        <v>387</v>
      </c>
      <c r="Q35" s="252"/>
      <c r="R35" s="252"/>
      <c r="S35" s="252"/>
      <c r="T35" s="253"/>
    </row>
    <row r="36" spans="1:20" ht="20">
      <c r="A36" s="42">
        <v>15</v>
      </c>
      <c r="B36" s="252"/>
      <c r="C36" s="252"/>
      <c r="D36" s="252"/>
      <c r="E36" s="252"/>
      <c r="F36" s="253"/>
      <c r="H36" s="42">
        <v>15</v>
      </c>
      <c r="I36" s="252"/>
      <c r="J36" s="252"/>
      <c r="K36" s="252"/>
      <c r="L36" s="252"/>
      <c r="M36" s="253"/>
      <c r="O36" s="42">
        <v>15</v>
      </c>
      <c r="P36" s="252" t="s">
        <v>388</v>
      </c>
      <c r="Q36" s="252"/>
      <c r="R36" s="252"/>
      <c r="S36" s="252"/>
      <c r="T36" s="253"/>
    </row>
    <row r="37" spans="1:20" ht="21" thickBot="1">
      <c r="A37" s="43">
        <v>16</v>
      </c>
      <c r="B37" s="254"/>
      <c r="C37" s="254"/>
      <c r="D37" s="254"/>
      <c r="E37" s="254"/>
      <c r="F37" s="255"/>
      <c r="H37" s="43">
        <v>16</v>
      </c>
      <c r="I37" s="254"/>
      <c r="J37" s="254"/>
      <c r="K37" s="254"/>
      <c r="L37" s="254"/>
      <c r="M37" s="255"/>
      <c r="O37" s="43">
        <v>16</v>
      </c>
      <c r="P37" s="254" t="s">
        <v>389</v>
      </c>
      <c r="Q37" s="254"/>
      <c r="R37" s="254"/>
      <c r="S37" s="254"/>
      <c r="T37" s="255"/>
    </row>
  </sheetData>
  <mergeCells count="101">
    <mergeCell ref="A1:F1"/>
    <mergeCell ref="H1:M1"/>
    <mergeCell ref="O1:T1"/>
    <mergeCell ref="A3:F3"/>
    <mergeCell ref="H3:M3"/>
    <mergeCell ref="O3:T3"/>
    <mergeCell ref="A4:D4"/>
    <mergeCell ref="H4:K4"/>
    <mergeCell ref="A6:B6"/>
    <mergeCell ref="H6:I6"/>
    <mergeCell ref="O6:P6"/>
    <mergeCell ref="A8:B8"/>
    <mergeCell ref="H8:I8"/>
    <mergeCell ref="O8:P8"/>
    <mergeCell ref="A9:B9"/>
    <mergeCell ref="H9:I9"/>
    <mergeCell ref="O9:P9"/>
    <mergeCell ref="A7:B7"/>
    <mergeCell ref="H7:I7"/>
    <mergeCell ref="O7:P7"/>
    <mergeCell ref="A12:B12"/>
    <mergeCell ref="H12:I12"/>
    <mergeCell ref="O12:P12"/>
    <mergeCell ref="A13:B13"/>
    <mergeCell ref="H13:I13"/>
    <mergeCell ref="O13:P13"/>
    <mergeCell ref="A10:B10"/>
    <mergeCell ref="H10:I10"/>
    <mergeCell ref="O10:P10"/>
    <mergeCell ref="A11:B11"/>
    <mergeCell ref="H11:I11"/>
    <mergeCell ref="O11:P11"/>
    <mergeCell ref="A16:B16"/>
    <mergeCell ref="H16:I16"/>
    <mergeCell ref="O16:P16"/>
    <mergeCell ref="A17:B17"/>
    <mergeCell ref="H17:I17"/>
    <mergeCell ref="O17:P17"/>
    <mergeCell ref="A14:B14"/>
    <mergeCell ref="H14:I14"/>
    <mergeCell ref="O14:P14"/>
    <mergeCell ref="A15:B15"/>
    <mergeCell ref="H15:I15"/>
    <mergeCell ref="O15:P15"/>
    <mergeCell ref="A21:F21"/>
    <mergeCell ref="H21:M21"/>
    <mergeCell ref="O21:T21"/>
    <mergeCell ref="B22:F22"/>
    <mergeCell ref="I22:M22"/>
    <mergeCell ref="P22:T22"/>
    <mergeCell ref="A18:B18"/>
    <mergeCell ref="H18:I18"/>
    <mergeCell ref="O18:P18"/>
    <mergeCell ref="A19:B19"/>
    <mergeCell ref="H19:I19"/>
    <mergeCell ref="O19:P19"/>
    <mergeCell ref="B25:F25"/>
    <mergeCell ref="I25:M25"/>
    <mergeCell ref="P25:T25"/>
    <mergeCell ref="B26:F26"/>
    <mergeCell ref="I26:M26"/>
    <mergeCell ref="P26:T26"/>
    <mergeCell ref="B23:F23"/>
    <mergeCell ref="I23:M23"/>
    <mergeCell ref="P23:T23"/>
    <mergeCell ref="B24:F24"/>
    <mergeCell ref="I24:M24"/>
    <mergeCell ref="P24:T24"/>
    <mergeCell ref="B29:F29"/>
    <mergeCell ref="I29:M29"/>
    <mergeCell ref="P29:T29"/>
    <mergeCell ref="B30:F30"/>
    <mergeCell ref="I30:M30"/>
    <mergeCell ref="P30:T30"/>
    <mergeCell ref="B27:F27"/>
    <mergeCell ref="I27:M27"/>
    <mergeCell ref="P27:T27"/>
    <mergeCell ref="B28:F28"/>
    <mergeCell ref="I28:M28"/>
    <mergeCell ref="P28:T28"/>
    <mergeCell ref="B33:F33"/>
    <mergeCell ref="I33:M33"/>
    <mergeCell ref="P33:T33"/>
    <mergeCell ref="B34:F34"/>
    <mergeCell ref="I34:M34"/>
    <mergeCell ref="P34:T34"/>
    <mergeCell ref="B31:F31"/>
    <mergeCell ref="I31:M31"/>
    <mergeCell ref="P31:T31"/>
    <mergeCell ref="B32:F32"/>
    <mergeCell ref="I32:M32"/>
    <mergeCell ref="P32:T32"/>
    <mergeCell ref="B35:F35"/>
    <mergeCell ref="I35:M35"/>
    <mergeCell ref="P35:T35"/>
    <mergeCell ref="P36:T36"/>
    <mergeCell ref="B37:F37"/>
    <mergeCell ref="I37:M37"/>
    <mergeCell ref="P37:T37"/>
    <mergeCell ref="B36:F36"/>
    <mergeCell ref="I36:M36"/>
  </mergeCells>
  <pageMargins left="0.23622047244094491" right="0.11811023622047245" top="0.64" bottom="0.11811023622047245" header="0.31496062992125984" footer="0.11811023622047245"/>
  <pageSetup paperSize="9" scale="7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11">
    <tabColor theme="7"/>
    <pageSetUpPr fitToPage="1"/>
  </sheetPr>
  <dimension ref="A1:T37"/>
  <sheetViews>
    <sheetView zoomScale="70" zoomScaleNormal="70" workbookViewId="0">
      <selection activeCell="B34" sqref="B34:F34"/>
    </sheetView>
  </sheetViews>
  <sheetFormatPr baseColWidth="10" defaultColWidth="8.83203125" defaultRowHeight="13"/>
  <cols>
    <col min="1" max="1" width="4.33203125" customWidth="1"/>
    <col min="2" max="2" width="25.6640625" customWidth="1"/>
    <col min="3" max="3" width="6.6640625" customWidth="1"/>
    <col min="4" max="6" width="8.6640625" customWidth="1"/>
    <col min="7" max="7" width="3.1640625" customWidth="1"/>
    <col min="8" max="8" width="4.33203125" customWidth="1"/>
    <col min="9" max="9" width="25.6640625" customWidth="1"/>
    <col min="10" max="10" width="6.6640625" customWidth="1"/>
    <col min="11" max="13" width="8.6640625" customWidth="1"/>
    <col min="14" max="14" width="3.1640625" customWidth="1"/>
    <col min="15" max="15" width="4.33203125" customWidth="1"/>
    <col min="16" max="16" width="25.6640625" customWidth="1"/>
    <col min="17" max="17" width="6.6640625" customWidth="1"/>
    <col min="18" max="20" width="8.6640625" customWidth="1"/>
  </cols>
  <sheetData>
    <row r="1" spans="1:20" ht="24">
      <c r="A1" s="424" t="s">
        <v>83</v>
      </c>
      <c r="B1" s="425"/>
      <c r="C1" s="425"/>
      <c r="D1" s="425"/>
      <c r="E1" s="425"/>
      <c r="F1" s="426"/>
      <c r="H1" s="424" t="s">
        <v>84</v>
      </c>
      <c r="I1" s="425"/>
      <c r="J1" s="425"/>
      <c r="K1" s="425"/>
      <c r="L1" s="425"/>
      <c r="M1" s="426"/>
      <c r="O1" s="424" t="s">
        <v>85</v>
      </c>
      <c r="P1" s="425"/>
      <c r="Q1" s="425"/>
      <c r="R1" s="425"/>
      <c r="S1" s="425"/>
      <c r="T1" s="426"/>
    </row>
    <row r="2" spans="1:20">
      <c r="A2" s="21"/>
      <c r="F2" s="22"/>
      <c r="H2" s="21"/>
      <c r="M2" s="22"/>
      <c r="O2" s="21"/>
      <c r="T2" s="22"/>
    </row>
    <row r="3" spans="1:20" ht="24">
      <c r="A3" s="427" t="s">
        <v>169</v>
      </c>
      <c r="B3" s="428"/>
      <c r="C3" s="428"/>
      <c r="D3" s="428"/>
      <c r="E3" s="428"/>
      <c r="F3" s="429"/>
      <c r="H3" s="427" t="s">
        <v>170</v>
      </c>
      <c r="I3" s="428"/>
      <c r="J3" s="428"/>
      <c r="K3" s="428"/>
      <c r="L3" s="428"/>
      <c r="M3" s="429"/>
      <c r="O3" s="427" t="s">
        <v>244</v>
      </c>
      <c r="P3" s="428"/>
      <c r="Q3" s="428"/>
      <c r="R3" s="428"/>
      <c r="S3" s="428"/>
      <c r="T3" s="429"/>
    </row>
    <row r="4" spans="1:20" ht="20">
      <c r="A4" s="267"/>
      <c r="B4" s="268"/>
      <c r="C4" s="268"/>
      <c r="D4" s="16" t="s">
        <v>99</v>
      </c>
      <c r="F4" s="17" t="s">
        <v>70</v>
      </c>
      <c r="H4" s="267"/>
      <c r="I4" s="268"/>
      <c r="J4" s="268"/>
      <c r="K4" s="16" t="s">
        <v>99</v>
      </c>
      <c r="M4" s="17" t="s">
        <v>70</v>
      </c>
      <c r="O4" s="267"/>
      <c r="P4" s="268"/>
      <c r="Q4" s="268"/>
      <c r="R4" s="16" t="s">
        <v>99</v>
      </c>
      <c r="T4" s="17" t="s">
        <v>70</v>
      </c>
    </row>
    <row r="5" spans="1:20" ht="20">
      <c r="A5" s="34" t="s">
        <v>82</v>
      </c>
      <c r="B5" s="60"/>
      <c r="C5" s="60">
        <v>4</v>
      </c>
      <c r="D5" s="60" t="s">
        <v>49</v>
      </c>
      <c r="E5" s="60">
        <f>Indkøbsliste!I6</f>
        <v>0</v>
      </c>
      <c r="F5" s="61" t="s">
        <v>49</v>
      </c>
      <c r="H5" s="34" t="s">
        <v>82</v>
      </c>
      <c r="I5" s="60"/>
      <c r="J5" s="60">
        <v>1</v>
      </c>
      <c r="K5" s="60" t="s">
        <v>49</v>
      </c>
      <c r="L5" s="60">
        <f>Indkøbsliste!I7</f>
        <v>0</v>
      </c>
      <c r="M5" s="61" t="s">
        <v>49</v>
      </c>
      <c r="O5" s="34" t="s">
        <v>82</v>
      </c>
      <c r="P5" s="60"/>
      <c r="Q5" s="60">
        <v>1</v>
      </c>
      <c r="R5" s="60" t="s">
        <v>49</v>
      </c>
      <c r="S5" s="60">
        <f>E5+L5</f>
        <v>0</v>
      </c>
      <c r="T5" s="61" t="s">
        <v>49</v>
      </c>
    </row>
    <row r="6" spans="1:20" ht="19">
      <c r="A6" s="265" t="s">
        <v>172</v>
      </c>
      <c r="B6" s="266"/>
      <c r="C6" s="151">
        <v>1</v>
      </c>
      <c r="D6" s="151" t="s">
        <v>62</v>
      </c>
      <c r="E6" s="23">
        <f>IF(ISBLANK(C6)," ",C6/$C$5*$E$5)</f>
        <v>0</v>
      </c>
      <c r="F6" s="24" t="str">
        <f>IF(ISBLANK(D6)," ",D6)</f>
        <v>tsk</v>
      </c>
      <c r="G6" s="26"/>
      <c r="H6" s="265" t="s">
        <v>171</v>
      </c>
      <c r="I6" s="266"/>
      <c r="J6" s="151">
        <v>0.5</v>
      </c>
      <c r="K6" s="151" t="s">
        <v>27</v>
      </c>
      <c r="L6" s="23">
        <f>IF(ISBLANK(J6)," ",J6/$J$5*$L$5)</f>
        <v>0</v>
      </c>
      <c r="M6" s="24" t="str">
        <f>IF(ISBLANK(K6)," ",K6)</f>
        <v>stk</v>
      </c>
      <c r="N6" s="26"/>
      <c r="O6" s="261" t="s">
        <v>241</v>
      </c>
      <c r="P6" s="262"/>
      <c r="Q6" s="151">
        <v>4</v>
      </c>
      <c r="R6" s="151" t="s">
        <v>27</v>
      </c>
      <c r="S6" s="62"/>
      <c r="T6" s="24"/>
    </row>
    <row r="7" spans="1:20" ht="19">
      <c r="A7" s="265" t="s">
        <v>31</v>
      </c>
      <c r="B7" s="266"/>
      <c r="C7" s="151">
        <v>1</v>
      </c>
      <c r="D7" s="151" t="s">
        <v>62</v>
      </c>
      <c r="E7" s="23">
        <f t="shared" ref="E7:E16" si="0">IF(ISBLANK(C7)," ",C7/$C$5*$E$5)</f>
        <v>0</v>
      </c>
      <c r="F7" s="24" t="str">
        <f t="shared" ref="F7:F16" si="1">IF(ISBLANK(D7)," ",D7)</f>
        <v>tsk</v>
      </c>
      <c r="G7" s="26"/>
      <c r="H7" s="265" t="s">
        <v>104</v>
      </c>
      <c r="I7" s="266"/>
      <c r="J7" s="151">
        <v>0.5</v>
      </c>
      <c r="K7" s="151" t="s">
        <v>27</v>
      </c>
      <c r="L7" s="23">
        <f t="shared" ref="L7:L9" si="2">IF(ISBLANK(J7)," ",J7/$J$5*$L$5)</f>
        <v>0</v>
      </c>
      <c r="M7" s="24" t="str">
        <f t="shared" ref="M7:M9" si="3">IF(ISBLANK(K7)," ",K7)</f>
        <v>stk</v>
      </c>
      <c r="N7" s="26"/>
      <c r="O7" s="261" t="s">
        <v>242</v>
      </c>
      <c r="P7" s="262"/>
      <c r="Q7" s="151">
        <v>8</v>
      </c>
      <c r="R7" s="151" t="s">
        <v>20</v>
      </c>
      <c r="S7" s="62"/>
      <c r="T7" s="24"/>
    </row>
    <row r="8" spans="1:20" ht="19">
      <c r="A8" s="265" t="s">
        <v>348</v>
      </c>
      <c r="B8" s="266"/>
      <c r="C8" s="151">
        <v>1</v>
      </c>
      <c r="D8" s="151" t="s">
        <v>62</v>
      </c>
      <c r="E8" s="23">
        <f t="shared" si="0"/>
        <v>0</v>
      </c>
      <c r="F8" s="24" t="str">
        <f t="shared" si="1"/>
        <v>tsk</v>
      </c>
      <c r="G8" s="26"/>
      <c r="H8" s="265" t="s">
        <v>183</v>
      </c>
      <c r="I8" s="266"/>
      <c r="J8" s="151">
        <v>0.5</v>
      </c>
      <c r="K8" s="151" t="s">
        <v>27</v>
      </c>
      <c r="L8" s="23">
        <f t="shared" si="2"/>
        <v>0</v>
      </c>
      <c r="M8" s="24" t="str">
        <f t="shared" si="3"/>
        <v>stk</v>
      </c>
      <c r="N8" s="26"/>
      <c r="O8" s="261" t="s">
        <v>243</v>
      </c>
      <c r="P8" s="262"/>
      <c r="Q8" s="151">
        <v>1</v>
      </c>
      <c r="R8" s="151" t="s">
        <v>79</v>
      </c>
      <c r="S8" s="62"/>
      <c r="T8" s="24"/>
    </row>
    <row r="9" spans="1:20" ht="19">
      <c r="A9" s="265" t="s">
        <v>349</v>
      </c>
      <c r="B9" s="266"/>
      <c r="C9" s="151">
        <v>0.5</v>
      </c>
      <c r="D9" s="151" t="s">
        <v>62</v>
      </c>
      <c r="E9" s="23">
        <f t="shared" si="0"/>
        <v>0</v>
      </c>
      <c r="F9" s="24" t="str">
        <f t="shared" si="1"/>
        <v>tsk</v>
      </c>
      <c r="G9" s="26"/>
      <c r="H9" s="265" t="s">
        <v>184</v>
      </c>
      <c r="I9" s="266"/>
      <c r="J9" s="151">
        <v>1</v>
      </c>
      <c r="K9" s="151" t="s">
        <v>27</v>
      </c>
      <c r="L9" s="23">
        <f t="shared" si="2"/>
        <v>0</v>
      </c>
      <c r="M9" s="24" t="str">
        <f t="shared" si="3"/>
        <v>stk</v>
      </c>
      <c r="N9" s="26"/>
      <c r="O9" s="261"/>
      <c r="P9" s="262"/>
      <c r="Q9" s="151">
        <v>1.5</v>
      </c>
      <c r="R9" s="151" t="s">
        <v>51</v>
      </c>
      <c r="S9" s="62"/>
      <c r="T9" s="24"/>
    </row>
    <row r="10" spans="1:20" ht="19">
      <c r="A10" s="265" t="s">
        <v>110</v>
      </c>
      <c r="B10" s="266"/>
      <c r="C10" s="155">
        <v>2</v>
      </c>
      <c r="D10" s="151" t="s">
        <v>27</v>
      </c>
      <c r="E10" s="23">
        <f t="shared" si="0"/>
        <v>0</v>
      </c>
      <c r="F10" s="24" t="str">
        <f t="shared" si="1"/>
        <v>stk</v>
      </c>
      <c r="G10" s="26"/>
      <c r="H10" s="265"/>
      <c r="I10" s="266"/>
      <c r="J10" s="155"/>
      <c r="K10" s="151"/>
      <c r="L10" s="23"/>
      <c r="M10" s="24"/>
      <c r="N10" s="26"/>
      <c r="O10" s="261"/>
      <c r="P10" s="262"/>
      <c r="Q10" s="151"/>
      <c r="R10" s="151"/>
      <c r="S10" s="62"/>
      <c r="T10" s="24"/>
    </row>
    <row r="11" spans="1:20" ht="19">
      <c r="A11" s="265" t="s">
        <v>173</v>
      </c>
      <c r="B11" s="266"/>
      <c r="C11" s="155">
        <v>2</v>
      </c>
      <c r="D11" s="151" t="s">
        <v>56</v>
      </c>
      <c r="E11" s="23">
        <f t="shared" si="0"/>
        <v>0</v>
      </c>
      <c r="F11" s="24" t="str">
        <f t="shared" si="1"/>
        <v>fed</v>
      </c>
      <c r="G11" s="26"/>
      <c r="H11" s="265"/>
      <c r="I11" s="266"/>
      <c r="J11" s="155"/>
      <c r="K11" s="151"/>
      <c r="L11" s="23"/>
      <c r="M11" s="24"/>
      <c r="N11" s="26"/>
      <c r="O11" s="261"/>
      <c r="P11" s="262"/>
      <c r="Q11" s="151"/>
      <c r="R11" s="151"/>
      <c r="S11" s="62"/>
      <c r="T11" s="24"/>
    </row>
    <row r="12" spans="1:20" ht="19">
      <c r="A12" s="64" t="s">
        <v>350</v>
      </c>
      <c r="B12" s="65"/>
      <c r="C12" s="155">
        <v>400</v>
      </c>
      <c r="D12" s="151" t="s">
        <v>50</v>
      </c>
      <c r="E12" s="23">
        <f t="shared" si="0"/>
        <v>0</v>
      </c>
      <c r="F12" s="24" t="str">
        <f t="shared" si="1"/>
        <v>g</v>
      </c>
      <c r="G12" s="26"/>
      <c r="H12" s="265"/>
      <c r="I12" s="266"/>
      <c r="J12" s="155"/>
      <c r="K12" s="151"/>
      <c r="L12" s="23"/>
      <c r="M12" s="24"/>
      <c r="N12" s="26"/>
      <c r="O12" s="261"/>
      <c r="P12" s="262"/>
      <c r="Q12" s="151"/>
      <c r="R12" s="151"/>
      <c r="S12" s="62"/>
      <c r="T12" s="24"/>
    </row>
    <row r="13" spans="1:20" ht="19">
      <c r="A13" s="64" t="s">
        <v>351</v>
      </c>
      <c r="B13" s="65"/>
      <c r="C13" s="155">
        <v>1</v>
      </c>
      <c r="D13" s="151" t="s">
        <v>55</v>
      </c>
      <c r="E13" s="23">
        <f t="shared" si="0"/>
        <v>0</v>
      </c>
      <c r="F13" s="24" t="str">
        <f t="shared" si="1"/>
        <v>ds</v>
      </c>
      <c r="G13" s="26"/>
      <c r="H13" s="265"/>
      <c r="I13" s="266"/>
      <c r="J13" s="155"/>
      <c r="K13" s="151"/>
      <c r="L13" s="23"/>
      <c r="M13" s="24"/>
      <c r="N13" s="26"/>
      <c r="O13" s="261"/>
      <c r="P13" s="262"/>
      <c r="Q13" s="151"/>
      <c r="R13" s="151"/>
      <c r="S13" s="62"/>
      <c r="T13" s="24"/>
    </row>
    <row r="14" spans="1:20" ht="19">
      <c r="A14" s="64" t="s">
        <v>159</v>
      </c>
      <c r="B14" s="65"/>
      <c r="C14" s="155">
        <v>1</v>
      </c>
      <c r="D14" s="151" t="s">
        <v>51</v>
      </c>
      <c r="E14" s="23">
        <f t="shared" si="0"/>
        <v>0</v>
      </c>
      <c r="F14" s="24" t="str">
        <f t="shared" si="1"/>
        <v>dl</v>
      </c>
      <c r="G14" s="26"/>
      <c r="H14" s="261"/>
      <c r="I14" s="262"/>
      <c r="J14" s="155"/>
      <c r="K14" s="151"/>
      <c r="L14" s="26"/>
      <c r="M14" s="27"/>
      <c r="N14" s="26"/>
      <c r="O14" s="261"/>
      <c r="P14" s="262"/>
      <c r="Q14" s="151"/>
      <c r="R14" s="151"/>
      <c r="S14" s="62"/>
      <c r="T14" s="24"/>
    </row>
    <row r="15" spans="1:20" ht="19">
      <c r="A15" s="38" t="s">
        <v>352</v>
      </c>
      <c r="B15" s="39"/>
      <c r="C15" s="151">
        <v>1</v>
      </c>
      <c r="D15" s="151" t="s">
        <v>55</v>
      </c>
      <c r="E15" s="23">
        <f t="shared" si="0"/>
        <v>0</v>
      </c>
      <c r="F15" s="24" t="str">
        <f t="shared" si="1"/>
        <v>ds</v>
      </c>
      <c r="G15" s="26"/>
      <c r="H15" s="261"/>
      <c r="I15" s="262"/>
      <c r="J15" s="151"/>
      <c r="K15" s="151"/>
      <c r="L15" s="25"/>
      <c r="M15" s="27"/>
      <c r="N15" s="26"/>
      <c r="O15" s="261"/>
      <c r="P15" s="262"/>
      <c r="Q15" s="151"/>
      <c r="R15" s="151"/>
      <c r="S15" s="62"/>
      <c r="T15" s="24"/>
    </row>
    <row r="16" spans="1:20" ht="19">
      <c r="A16" s="38" t="s">
        <v>353</v>
      </c>
      <c r="B16" s="39"/>
      <c r="C16" s="155">
        <v>1</v>
      </c>
      <c r="D16" s="151" t="s">
        <v>55</v>
      </c>
      <c r="E16" s="23">
        <f t="shared" si="0"/>
        <v>0</v>
      </c>
      <c r="F16" s="24" t="str">
        <f t="shared" si="1"/>
        <v>ds</v>
      </c>
      <c r="G16" s="26"/>
      <c r="H16" s="265"/>
      <c r="I16" s="266"/>
      <c r="J16" s="155"/>
      <c r="K16" s="151"/>
      <c r="L16" s="23"/>
      <c r="M16" s="24"/>
      <c r="N16" s="26"/>
      <c r="O16" s="261"/>
      <c r="P16" s="262"/>
      <c r="Q16" s="151"/>
      <c r="R16" s="151"/>
      <c r="S16" s="62"/>
      <c r="T16" s="24"/>
    </row>
    <row r="17" spans="1:20" ht="19">
      <c r="A17" s="64" t="s">
        <v>354</v>
      </c>
      <c r="B17" s="65"/>
      <c r="C17" s="155">
        <v>40</v>
      </c>
      <c r="D17" s="151" t="s">
        <v>50</v>
      </c>
      <c r="E17" s="23">
        <f t="shared" ref="E17:E20" si="4">IF(ISBLANK(C17)," ",C17/$C$5*$E$5)</f>
        <v>0</v>
      </c>
      <c r="F17" s="24" t="str">
        <f t="shared" ref="F17:F20" si="5">IF(ISBLANK(D17)," ",D17)</f>
        <v>g</v>
      </c>
      <c r="G17" s="26"/>
      <c r="H17" s="265"/>
      <c r="I17" s="266"/>
      <c r="J17" s="155"/>
      <c r="K17" s="151"/>
      <c r="L17" s="23"/>
      <c r="M17" s="24"/>
      <c r="N17" s="26"/>
      <c r="O17" s="261"/>
      <c r="P17" s="262"/>
      <c r="Q17" s="151"/>
      <c r="R17" s="151"/>
      <c r="S17" s="62"/>
      <c r="T17" s="24"/>
    </row>
    <row r="18" spans="1:20" ht="19">
      <c r="A18" s="64" t="s">
        <v>355</v>
      </c>
      <c r="B18" s="65"/>
      <c r="C18" s="155">
        <v>3</v>
      </c>
      <c r="D18" s="151" t="s">
        <v>107</v>
      </c>
      <c r="E18" s="23">
        <f t="shared" si="4"/>
        <v>0</v>
      </c>
      <c r="F18" s="24" t="str">
        <f t="shared" si="5"/>
        <v>spsk</v>
      </c>
      <c r="G18" s="26"/>
      <c r="H18" s="261"/>
      <c r="I18" s="262"/>
      <c r="J18" s="155"/>
      <c r="K18" s="151"/>
      <c r="L18" s="26"/>
      <c r="M18" s="27"/>
      <c r="N18" s="26"/>
      <c r="O18" s="261"/>
      <c r="P18" s="262"/>
      <c r="Q18" s="151"/>
      <c r="R18" s="151"/>
      <c r="S18" s="62"/>
      <c r="T18" s="24"/>
    </row>
    <row r="19" spans="1:20" ht="19">
      <c r="A19" s="261" t="s">
        <v>53</v>
      </c>
      <c r="B19" s="262"/>
      <c r="C19" s="151"/>
      <c r="D19" s="151"/>
      <c r="E19" s="23" t="str">
        <f t="shared" si="4"/>
        <v xml:space="preserve"> </v>
      </c>
      <c r="F19" s="24" t="str">
        <f t="shared" si="5"/>
        <v xml:space="preserve"> </v>
      </c>
      <c r="G19" s="26"/>
      <c r="H19" s="261"/>
      <c r="I19" s="262"/>
      <c r="J19" s="151"/>
      <c r="K19" s="151"/>
      <c r="L19" s="25"/>
      <c r="M19" s="27"/>
      <c r="N19" s="26"/>
      <c r="O19" s="261"/>
      <c r="P19" s="262"/>
      <c r="Q19" s="151"/>
      <c r="R19" s="151"/>
      <c r="S19" s="62"/>
      <c r="T19" s="24"/>
    </row>
    <row r="20" spans="1:20" ht="19">
      <c r="A20" s="38"/>
      <c r="B20" s="39"/>
      <c r="C20" s="151"/>
      <c r="D20" s="151"/>
      <c r="E20" s="23" t="str">
        <f t="shared" si="4"/>
        <v xml:space="preserve"> </v>
      </c>
      <c r="F20" s="24" t="str">
        <f t="shared" si="5"/>
        <v xml:space="preserve"> </v>
      </c>
      <c r="G20" s="26"/>
      <c r="H20" s="38"/>
      <c r="I20" s="39"/>
      <c r="J20" s="151"/>
      <c r="K20" s="151"/>
      <c r="L20" s="25"/>
      <c r="M20" s="27"/>
      <c r="N20" s="26"/>
      <c r="O20" s="38"/>
      <c r="P20" s="39"/>
      <c r="Q20" s="151"/>
      <c r="R20" s="151"/>
      <c r="S20" s="62"/>
      <c r="T20" s="24"/>
    </row>
    <row r="21" spans="1:20" ht="20">
      <c r="A21" s="430" t="s">
        <v>64</v>
      </c>
      <c r="B21" s="431"/>
      <c r="C21" s="431"/>
      <c r="D21" s="431"/>
      <c r="E21" s="431"/>
      <c r="F21" s="432"/>
      <c r="H21" s="430" t="s">
        <v>64</v>
      </c>
      <c r="I21" s="431"/>
      <c r="J21" s="431"/>
      <c r="K21" s="431"/>
      <c r="L21" s="431"/>
      <c r="M21" s="432"/>
      <c r="O21" s="430" t="s">
        <v>64</v>
      </c>
      <c r="P21" s="431"/>
      <c r="Q21" s="431"/>
      <c r="R21" s="431"/>
      <c r="S21" s="431"/>
      <c r="T21" s="432"/>
    </row>
    <row r="22" spans="1:20" ht="20" customHeight="1">
      <c r="A22" s="49">
        <v>1</v>
      </c>
      <c r="B22" s="387" t="s">
        <v>174</v>
      </c>
      <c r="C22" s="387"/>
      <c r="D22" s="387"/>
      <c r="E22" s="387"/>
      <c r="F22" s="311"/>
      <c r="H22" s="49">
        <v>1</v>
      </c>
      <c r="I22" s="387" t="s">
        <v>174</v>
      </c>
      <c r="J22" s="387"/>
      <c r="K22" s="387"/>
      <c r="L22" s="387"/>
      <c r="M22" s="311"/>
      <c r="O22" s="49">
        <v>1</v>
      </c>
      <c r="P22" s="252" t="s">
        <v>275</v>
      </c>
      <c r="Q22" s="252"/>
      <c r="R22" s="252"/>
      <c r="S22" s="252"/>
      <c r="T22" s="253"/>
    </row>
    <row r="23" spans="1:20" ht="20" customHeight="1">
      <c r="A23" s="49">
        <v>2</v>
      </c>
      <c r="B23" s="387" t="s">
        <v>175</v>
      </c>
      <c r="C23" s="387"/>
      <c r="D23" s="387"/>
      <c r="E23" s="387"/>
      <c r="F23" s="311"/>
      <c r="H23" s="49">
        <v>2</v>
      </c>
      <c r="I23" s="387" t="s">
        <v>175</v>
      </c>
      <c r="J23" s="387"/>
      <c r="K23" s="387"/>
      <c r="L23" s="387"/>
      <c r="M23" s="311"/>
      <c r="O23" s="49">
        <v>2</v>
      </c>
      <c r="P23" s="252" t="s">
        <v>276</v>
      </c>
      <c r="Q23" s="252"/>
      <c r="R23" s="252"/>
      <c r="S23" s="252"/>
      <c r="T23" s="253"/>
    </row>
    <row r="24" spans="1:20" ht="20" customHeight="1">
      <c r="A24" s="49">
        <v>3</v>
      </c>
      <c r="B24" s="387" t="s">
        <v>185</v>
      </c>
      <c r="C24" s="387"/>
      <c r="D24" s="387"/>
      <c r="E24" s="387"/>
      <c r="F24" s="311"/>
      <c r="H24" s="49">
        <v>3</v>
      </c>
      <c r="I24" s="387" t="s">
        <v>185</v>
      </c>
      <c r="J24" s="387"/>
      <c r="K24" s="387"/>
      <c r="L24" s="387"/>
      <c r="M24" s="311"/>
      <c r="O24" s="49">
        <v>3</v>
      </c>
      <c r="P24" s="252" t="s">
        <v>277</v>
      </c>
      <c r="Q24" s="252"/>
      <c r="R24" s="252"/>
      <c r="S24" s="252"/>
      <c r="T24" s="253"/>
    </row>
    <row r="25" spans="1:20" ht="20" customHeight="1">
      <c r="A25" s="49">
        <v>4</v>
      </c>
      <c r="B25" s="387" t="s">
        <v>185</v>
      </c>
      <c r="C25" s="387"/>
      <c r="D25" s="387"/>
      <c r="E25" s="387"/>
      <c r="F25" s="311"/>
      <c r="H25" s="49">
        <v>4</v>
      </c>
      <c r="I25" s="387" t="s">
        <v>185</v>
      </c>
      <c r="J25" s="387"/>
      <c r="K25" s="387"/>
      <c r="L25" s="387"/>
      <c r="M25" s="311"/>
      <c r="O25" s="49">
        <v>4</v>
      </c>
      <c r="P25" s="252"/>
      <c r="Q25" s="252"/>
      <c r="R25" s="252"/>
      <c r="S25" s="252"/>
      <c r="T25" s="253"/>
    </row>
    <row r="26" spans="1:20" ht="20" customHeight="1">
      <c r="A26" s="49">
        <v>5</v>
      </c>
      <c r="B26" s="387" t="s">
        <v>176</v>
      </c>
      <c r="C26" s="387"/>
      <c r="D26" s="387"/>
      <c r="E26" s="387"/>
      <c r="F26" s="311"/>
      <c r="H26" s="49">
        <v>5</v>
      </c>
      <c r="I26" s="387" t="s">
        <v>176</v>
      </c>
      <c r="J26" s="387"/>
      <c r="K26" s="387"/>
      <c r="L26" s="387"/>
      <c r="M26" s="311"/>
      <c r="O26" s="49">
        <v>5</v>
      </c>
      <c r="P26" s="252"/>
      <c r="Q26" s="252"/>
      <c r="R26" s="252"/>
      <c r="S26" s="252"/>
      <c r="T26" s="253"/>
    </row>
    <row r="27" spans="1:20" ht="20" customHeight="1">
      <c r="A27" s="49">
        <v>6</v>
      </c>
      <c r="B27" s="387" t="s">
        <v>177</v>
      </c>
      <c r="C27" s="387"/>
      <c r="D27" s="387"/>
      <c r="E27" s="387"/>
      <c r="F27" s="311"/>
      <c r="H27" s="49">
        <v>6</v>
      </c>
      <c r="I27" s="387" t="s">
        <v>177</v>
      </c>
      <c r="J27" s="387"/>
      <c r="K27" s="387"/>
      <c r="L27" s="387"/>
      <c r="M27" s="311"/>
      <c r="O27" s="49">
        <v>6</v>
      </c>
      <c r="P27" s="252"/>
      <c r="Q27" s="252"/>
      <c r="R27" s="252"/>
      <c r="S27" s="252"/>
      <c r="T27" s="253"/>
    </row>
    <row r="28" spans="1:20" ht="20" customHeight="1">
      <c r="A28" s="49">
        <v>7</v>
      </c>
      <c r="B28" s="387" t="s">
        <v>180</v>
      </c>
      <c r="C28" s="387"/>
      <c r="D28" s="387"/>
      <c r="E28" s="387"/>
      <c r="F28" s="311"/>
      <c r="H28" s="49">
        <v>7</v>
      </c>
      <c r="I28" s="387" t="s">
        <v>180</v>
      </c>
      <c r="J28" s="387"/>
      <c r="K28" s="387"/>
      <c r="L28" s="387"/>
      <c r="M28" s="311"/>
      <c r="O28" s="49">
        <v>7</v>
      </c>
      <c r="P28" s="252"/>
      <c r="Q28" s="252"/>
      <c r="R28" s="252"/>
      <c r="S28" s="252"/>
      <c r="T28" s="253"/>
    </row>
    <row r="29" spans="1:20" ht="20" customHeight="1">
      <c r="A29" s="49">
        <v>8</v>
      </c>
      <c r="B29" s="387" t="s">
        <v>181</v>
      </c>
      <c r="C29" s="387"/>
      <c r="D29" s="387"/>
      <c r="E29" s="387"/>
      <c r="F29" s="311"/>
      <c r="H29" s="49">
        <v>8</v>
      </c>
      <c r="I29" s="387" t="s">
        <v>181</v>
      </c>
      <c r="J29" s="387"/>
      <c r="K29" s="387"/>
      <c r="L29" s="387"/>
      <c r="M29" s="311"/>
      <c r="O29" s="49">
        <v>8</v>
      </c>
      <c r="P29" s="252"/>
      <c r="Q29" s="252"/>
      <c r="R29" s="252"/>
      <c r="S29" s="252"/>
      <c r="T29" s="253"/>
    </row>
    <row r="30" spans="1:20" ht="20" customHeight="1">
      <c r="A30" s="49">
        <v>9</v>
      </c>
      <c r="B30" s="387" t="s">
        <v>179</v>
      </c>
      <c r="C30" s="387"/>
      <c r="D30" s="387"/>
      <c r="E30" s="387"/>
      <c r="F30" s="311"/>
      <c r="H30" s="49">
        <v>9</v>
      </c>
      <c r="I30" s="387" t="s">
        <v>179</v>
      </c>
      <c r="J30" s="387"/>
      <c r="K30" s="387"/>
      <c r="L30" s="387"/>
      <c r="M30" s="311"/>
      <c r="O30" s="49">
        <v>9</v>
      </c>
      <c r="P30" s="252"/>
      <c r="Q30" s="252"/>
      <c r="R30" s="252"/>
      <c r="S30" s="252"/>
      <c r="T30" s="253"/>
    </row>
    <row r="31" spans="1:20" ht="20" customHeight="1">
      <c r="A31" s="49">
        <v>10</v>
      </c>
      <c r="B31" s="387" t="s">
        <v>182</v>
      </c>
      <c r="C31" s="387"/>
      <c r="D31" s="387"/>
      <c r="E31" s="387"/>
      <c r="F31" s="311"/>
      <c r="H31" s="49">
        <v>10</v>
      </c>
      <c r="I31" s="387" t="s">
        <v>182</v>
      </c>
      <c r="J31" s="387"/>
      <c r="K31" s="387"/>
      <c r="L31" s="387"/>
      <c r="M31" s="311"/>
      <c r="O31" s="49">
        <v>10</v>
      </c>
      <c r="P31" s="252"/>
      <c r="Q31" s="252"/>
      <c r="R31" s="252"/>
      <c r="S31" s="252"/>
      <c r="T31" s="253"/>
    </row>
    <row r="32" spans="1:20" ht="20">
      <c r="A32" s="49">
        <v>11</v>
      </c>
      <c r="B32" s="387" t="s">
        <v>178</v>
      </c>
      <c r="C32" s="387"/>
      <c r="D32" s="387"/>
      <c r="E32" s="387"/>
      <c r="F32" s="311"/>
      <c r="H32" s="49">
        <v>11</v>
      </c>
      <c r="I32" s="387" t="s">
        <v>178</v>
      </c>
      <c r="J32" s="387"/>
      <c r="K32" s="387"/>
      <c r="L32" s="387"/>
      <c r="M32" s="311"/>
      <c r="O32" s="49">
        <v>11</v>
      </c>
      <c r="P32" s="252"/>
      <c r="Q32" s="252"/>
      <c r="R32" s="252"/>
      <c r="S32" s="252"/>
      <c r="T32" s="253"/>
    </row>
    <row r="33" spans="1:20" ht="20">
      <c r="A33" s="49">
        <v>12</v>
      </c>
      <c r="B33" s="252"/>
      <c r="C33" s="252"/>
      <c r="D33" s="252"/>
      <c r="E33" s="252"/>
      <c r="F33" s="253"/>
      <c r="H33" s="49">
        <v>12</v>
      </c>
      <c r="I33" s="252"/>
      <c r="J33" s="252"/>
      <c r="K33" s="252"/>
      <c r="L33" s="252"/>
      <c r="M33" s="253"/>
      <c r="O33" s="49">
        <v>12</v>
      </c>
      <c r="P33" s="252"/>
      <c r="Q33" s="252"/>
      <c r="R33" s="252"/>
      <c r="S33" s="252"/>
      <c r="T33" s="253"/>
    </row>
    <row r="34" spans="1:20" ht="20">
      <c r="A34" s="49">
        <v>13</v>
      </c>
      <c r="B34" s="252"/>
      <c r="C34" s="252"/>
      <c r="D34" s="252"/>
      <c r="E34" s="252"/>
      <c r="F34" s="253"/>
      <c r="H34" s="49">
        <v>13</v>
      </c>
      <c r="I34" s="252"/>
      <c r="J34" s="252"/>
      <c r="K34" s="252"/>
      <c r="L34" s="252"/>
      <c r="M34" s="253"/>
      <c r="O34" s="49">
        <v>13</v>
      </c>
      <c r="P34" s="252"/>
      <c r="Q34" s="252"/>
      <c r="R34" s="252"/>
      <c r="S34" s="252"/>
      <c r="T34" s="253"/>
    </row>
    <row r="35" spans="1:20" ht="20">
      <c r="A35" s="49">
        <v>14</v>
      </c>
      <c r="B35" s="252"/>
      <c r="C35" s="252"/>
      <c r="D35" s="252"/>
      <c r="E35" s="252"/>
      <c r="F35" s="253"/>
      <c r="H35" s="49">
        <v>14</v>
      </c>
      <c r="I35" s="252"/>
      <c r="J35" s="252"/>
      <c r="K35" s="252"/>
      <c r="L35" s="252"/>
      <c r="M35" s="253"/>
      <c r="O35" s="49">
        <v>14</v>
      </c>
      <c r="P35" s="252"/>
      <c r="Q35" s="252"/>
      <c r="R35" s="252"/>
      <c r="S35" s="252"/>
      <c r="T35" s="253"/>
    </row>
    <row r="36" spans="1:20" ht="20">
      <c r="A36" s="49">
        <v>15</v>
      </c>
      <c r="B36" s="252"/>
      <c r="C36" s="252"/>
      <c r="D36" s="252"/>
      <c r="E36" s="252"/>
      <c r="F36" s="253"/>
      <c r="H36" s="49">
        <v>15</v>
      </c>
      <c r="I36" s="252"/>
      <c r="J36" s="252"/>
      <c r="K36" s="252"/>
      <c r="L36" s="252"/>
      <c r="M36" s="253"/>
      <c r="O36" s="49">
        <v>15</v>
      </c>
      <c r="P36" s="252"/>
      <c r="Q36" s="252"/>
      <c r="R36" s="252"/>
      <c r="S36" s="252"/>
      <c r="T36" s="253"/>
    </row>
    <row r="37" spans="1:20" ht="21" thickBot="1">
      <c r="A37" s="50">
        <v>16</v>
      </c>
      <c r="B37" s="254"/>
      <c r="C37" s="254"/>
      <c r="D37" s="254"/>
      <c r="E37" s="254"/>
      <c r="F37" s="255"/>
      <c r="H37" s="50">
        <v>16</v>
      </c>
      <c r="I37" s="254"/>
      <c r="J37" s="254"/>
      <c r="K37" s="254"/>
      <c r="L37" s="254"/>
      <c r="M37" s="255"/>
      <c r="O37" s="50">
        <v>16</v>
      </c>
      <c r="P37" s="254"/>
      <c r="Q37" s="254"/>
      <c r="R37" s="254"/>
      <c r="S37" s="254"/>
      <c r="T37" s="255"/>
    </row>
  </sheetData>
  <mergeCells count="95">
    <mergeCell ref="P37:T37"/>
    <mergeCell ref="B35:F35"/>
    <mergeCell ref="B36:F36"/>
    <mergeCell ref="B37:F37"/>
    <mergeCell ref="I35:M35"/>
    <mergeCell ref="I36:M36"/>
    <mergeCell ref="I37:M37"/>
    <mergeCell ref="P35:T35"/>
    <mergeCell ref="P36:T36"/>
    <mergeCell ref="P31:T31"/>
    <mergeCell ref="B28:F28"/>
    <mergeCell ref="I28:M28"/>
    <mergeCell ref="P28:T28"/>
    <mergeCell ref="B29:F29"/>
    <mergeCell ref="I29:M29"/>
    <mergeCell ref="I34:M34"/>
    <mergeCell ref="B31:F31"/>
    <mergeCell ref="B26:F26"/>
    <mergeCell ref="B27:F27"/>
    <mergeCell ref="I27:M27"/>
    <mergeCell ref="I31:M31"/>
    <mergeCell ref="H21:M21"/>
    <mergeCell ref="O21:T21"/>
    <mergeCell ref="B25:F25"/>
    <mergeCell ref="I25:M25"/>
    <mergeCell ref="B34:F34"/>
    <mergeCell ref="P29:T29"/>
    <mergeCell ref="B30:F30"/>
    <mergeCell ref="I30:M30"/>
    <mergeCell ref="P30:T30"/>
    <mergeCell ref="P34:T34"/>
    <mergeCell ref="B33:F33"/>
    <mergeCell ref="I33:M33"/>
    <mergeCell ref="P33:T33"/>
    <mergeCell ref="B32:F32"/>
    <mergeCell ref="I32:M32"/>
    <mergeCell ref="P32:T32"/>
    <mergeCell ref="P26:T26"/>
    <mergeCell ref="P27:T27"/>
    <mergeCell ref="P25:T25"/>
    <mergeCell ref="I26:M26"/>
    <mergeCell ref="P22:T22"/>
    <mergeCell ref="H14:I14"/>
    <mergeCell ref="O14:P14"/>
    <mergeCell ref="H15:I15"/>
    <mergeCell ref="O15:P15"/>
    <mergeCell ref="H16:I16"/>
    <mergeCell ref="O16:P16"/>
    <mergeCell ref="H17:I17"/>
    <mergeCell ref="O17:P17"/>
    <mergeCell ref="H18:I18"/>
    <mergeCell ref="O18:P18"/>
    <mergeCell ref="B24:F24"/>
    <mergeCell ref="I24:M24"/>
    <mergeCell ref="P24:T24"/>
    <mergeCell ref="B22:F22"/>
    <mergeCell ref="I22:M22"/>
    <mergeCell ref="B23:F23"/>
    <mergeCell ref="I23:M23"/>
    <mergeCell ref="P23:T23"/>
    <mergeCell ref="A19:B19"/>
    <mergeCell ref="H19:I19"/>
    <mergeCell ref="O19:P19"/>
    <mergeCell ref="A21:F21"/>
    <mergeCell ref="H12:I12"/>
    <mergeCell ref="O12:P12"/>
    <mergeCell ref="H13:I13"/>
    <mergeCell ref="O13:P13"/>
    <mergeCell ref="A11:B11"/>
    <mergeCell ref="H10:I10"/>
    <mergeCell ref="O10:P10"/>
    <mergeCell ref="H11:I11"/>
    <mergeCell ref="O11:P11"/>
    <mergeCell ref="A10:B10"/>
    <mergeCell ref="A8:B8"/>
    <mergeCell ref="H8:I8"/>
    <mergeCell ref="O8:P8"/>
    <mergeCell ref="A9:B9"/>
    <mergeCell ref="H9:I9"/>
    <mergeCell ref="O9:P9"/>
    <mergeCell ref="O4:Q4"/>
    <mergeCell ref="A7:B7"/>
    <mergeCell ref="H7:I7"/>
    <mergeCell ref="O7:P7"/>
    <mergeCell ref="A1:F1"/>
    <mergeCell ref="H1:M1"/>
    <mergeCell ref="O1:T1"/>
    <mergeCell ref="A3:F3"/>
    <mergeCell ref="H3:M3"/>
    <mergeCell ref="O3:T3"/>
    <mergeCell ref="A6:B6"/>
    <mergeCell ref="H6:I6"/>
    <mergeCell ref="O6:P6"/>
    <mergeCell ref="A4:C4"/>
    <mergeCell ref="H4:J4"/>
  </mergeCells>
  <pageMargins left="0.23622047244094491" right="0.11811023622047245" top="0.31496062992125984" bottom="0.11811023622047245" header="0.31496062992125984" footer="0.11811023622047245"/>
  <pageSetup paperSize="9" scale="7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12">
    <tabColor theme="8"/>
    <pageSetUpPr fitToPage="1"/>
  </sheetPr>
  <dimension ref="A1:T42"/>
  <sheetViews>
    <sheetView zoomScale="70" zoomScaleNormal="70" workbookViewId="0">
      <selection activeCell="B34" sqref="B34:F34"/>
    </sheetView>
  </sheetViews>
  <sheetFormatPr baseColWidth="10" defaultColWidth="8.83203125" defaultRowHeight="13"/>
  <cols>
    <col min="1" max="1" width="4.33203125" customWidth="1"/>
    <col min="2" max="2" width="20.6640625" customWidth="1"/>
    <col min="3" max="6" width="8.6640625" customWidth="1"/>
    <col min="7" max="7" width="3.1640625" customWidth="1"/>
    <col min="8" max="8" width="4.33203125" customWidth="1"/>
    <col min="9" max="9" width="20.6640625" customWidth="1"/>
    <col min="10" max="13" width="8.6640625" customWidth="1"/>
    <col min="14" max="14" width="3.5" customWidth="1"/>
    <col min="15" max="15" width="4.33203125" customWidth="1"/>
    <col min="16" max="16" width="20.6640625" customWidth="1"/>
    <col min="17" max="20" width="8.6640625" customWidth="1"/>
  </cols>
  <sheetData>
    <row r="1" spans="1:20" ht="24">
      <c r="A1" s="414" t="s">
        <v>83</v>
      </c>
      <c r="B1" s="415"/>
      <c r="C1" s="415"/>
      <c r="D1" s="415"/>
      <c r="E1" s="415"/>
      <c r="F1" s="416"/>
      <c r="H1" s="414" t="s">
        <v>84</v>
      </c>
      <c r="I1" s="415"/>
      <c r="J1" s="415"/>
      <c r="K1" s="415"/>
      <c r="L1" s="415"/>
      <c r="M1" s="416"/>
      <c r="O1" s="414" t="s">
        <v>215</v>
      </c>
      <c r="P1" s="415"/>
      <c r="Q1" s="415"/>
      <c r="R1" s="415"/>
      <c r="S1" s="415"/>
      <c r="T1" s="416"/>
    </row>
    <row r="2" spans="1:20" ht="14" thickBot="1">
      <c r="A2" s="21"/>
      <c r="F2" s="22"/>
      <c r="H2" s="21"/>
      <c r="M2" s="22"/>
      <c r="O2" s="21"/>
      <c r="T2" s="22"/>
    </row>
    <row r="3" spans="1:20" ht="24">
      <c r="A3" s="414" t="s">
        <v>130</v>
      </c>
      <c r="B3" s="415"/>
      <c r="C3" s="415"/>
      <c r="D3" s="415"/>
      <c r="E3" s="415"/>
      <c r="F3" s="416"/>
      <c r="H3" s="417" t="s">
        <v>199</v>
      </c>
      <c r="I3" s="418"/>
      <c r="J3" s="418"/>
      <c r="K3" s="418"/>
      <c r="L3" s="418"/>
      <c r="M3" s="419"/>
      <c r="O3" s="417" t="s">
        <v>214</v>
      </c>
      <c r="P3" s="418"/>
      <c r="Q3" s="418"/>
      <c r="R3" s="418"/>
      <c r="S3" s="418"/>
      <c r="T3" s="419"/>
    </row>
    <row r="4" spans="1:20" ht="20">
      <c r="A4" s="267"/>
      <c r="B4" s="268"/>
      <c r="C4" s="268"/>
      <c r="D4" s="16" t="s">
        <v>99</v>
      </c>
      <c r="F4" s="17" t="s">
        <v>70</v>
      </c>
      <c r="H4" s="267"/>
      <c r="I4" s="268"/>
      <c r="J4" s="268"/>
      <c r="K4" s="16" t="s">
        <v>99</v>
      </c>
      <c r="M4" s="17" t="s">
        <v>70</v>
      </c>
      <c r="O4" s="267"/>
      <c r="P4" s="268"/>
      <c r="Q4" s="268"/>
      <c r="R4" s="16" t="s">
        <v>99</v>
      </c>
      <c r="T4" s="17" t="s">
        <v>70</v>
      </c>
    </row>
    <row r="5" spans="1:20" ht="20">
      <c r="A5" s="35" t="s">
        <v>82</v>
      </c>
      <c r="B5" s="36"/>
      <c r="C5" s="36">
        <v>4</v>
      </c>
      <c r="D5" s="36" t="s">
        <v>49</v>
      </c>
      <c r="E5" s="36">
        <f>Indkøbsliste!J6</f>
        <v>0</v>
      </c>
      <c r="F5" s="37" t="s">
        <v>49</v>
      </c>
      <c r="H5" s="35" t="s">
        <v>82</v>
      </c>
      <c r="I5" s="36"/>
      <c r="J5" s="36">
        <v>4</v>
      </c>
      <c r="K5" s="36" t="s">
        <v>49</v>
      </c>
      <c r="L5" s="36">
        <f>Indkøbsliste!J7</f>
        <v>0</v>
      </c>
      <c r="M5" s="37" t="s">
        <v>49</v>
      </c>
      <c r="O5" s="35" t="s">
        <v>82</v>
      </c>
      <c r="P5" s="36"/>
      <c r="Q5" s="36">
        <v>4</v>
      </c>
      <c r="R5" s="36" t="s">
        <v>49</v>
      </c>
      <c r="S5" s="36">
        <f>E5+L5</f>
        <v>0</v>
      </c>
      <c r="T5" s="37" t="s">
        <v>49</v>
      </c>
    </row>
    <row r="6" spans="1:20" ht="20">
      <c r="A6" s="265" t="s">
        <v>60</v>
      </c>
      <c r="B6" s="266"/>
      <c r="C6" s="159">
        <v>400</v>
      </c>
      <c r="D6" s="159" t="s">
        <v>50</v>
      </c>
      <c r="E6" s="23">
        <f>IF(ISBLANK(C6)," ",ROUND(C6/$C$5*$E$5,2))</f>
        <v>0</v>
      </c>
      <c r="F6" s="24" t="str">
        <f>IF(ISBLANK(D6)," ",D6)</f>
        <v>g</v>
      </c>
      <c r="G6" s="26"/>
      <c r="H6" s="265" t="s">
        <v>144</v>
      </c>
      <c r="I6" s="266"/>
      <c r="J6" s="151">
        <v>4</v>
      </c>
      <c r="K6" s="151" t="s">
        <v>107</v>
      </c>
      <c r="L6" s="23">
        <f>IF(ISBLANK(J6)," ",J6/$J$5*$L$5)</f>
        <v>0</v>
      </c>
      <c r="M6" s="24" t="str">
        <f>IF(ISBLANK(K6)," ",K6)</f>
        <v>spsk</v>
      </c>
      <c r="N6" s="26"/>
      <c r="O6" s="261" t="s">
        <v>216</v>
      </c>
      <c r="P6" s="262"/>
      <c r="Q6" s="151">
        <v>0.25</v>
      </c>
      <c r="R6" s="151" t="s">
        <v>27</v>
      </c>
      <c r="S6" s="62">
        <f>IF(ISBLANK(Q6)," ",Q6/$Q$5*$S$5)</f>
        <v>0</v>
      </c>
      <c r="T6" s="24" t="str">
        <f>IF(ISBLANK(R6)," ",R6)</f>
        <v>stk</v>
      </c>
    </row>
    <row r="7" spans="1:20" ht="20">
      <c r="A7" s="433" t="s">
        <v>46</v>
      </c>
      <c r="B7" s="434"/>
      <c r="C7" s="159">
        <v>1</v>
      </c>
      <c r="D7" s="159" t="s">
        <v>27</v>
      </c>
      <c r="E7" s="23">
        <f t="shared" ref="E7:E16" si="0">IF(ISBLANK(C7)," ",ROUND(C7/$C$5*$E$5,2))</f>
        <v>0</v>
      </c>
      <c r="F7" s="24" t="str">
        <f t="shared" ref="F7:F16" si="1">IF(ISBLANK(D7)," ",D7)</f>
        <v>stk</v>
      </c>
      <c r="G7" s="26"/>
      <c r="H7" s="265" t="s">
        <v>0</v>
      </c>
      <c r="I7" s="266"/>
      <c r="J7" s="151">
        <v>4</v>
      </c>
      <c r="K7" s="151" t="s">
        <v>107</v>
      </c>
      <c r="L7" s="23">
        <f t="shared" ref="L7:L10" si="2">IF(ISBLANK(J7)," ",J7/$J$5*$L$5)</f>
        <v>0</v>
      </c>
      <c r="M7" s="24" t="str">
        <f t="shared" ref="M7:M10" si="3">IF(ISBLANK(K7)," ",K7)</f>
        <v>spsk</v>
      </c>
      <c r="N7" s="26"/>
      <c r="O7" s="261" t="s">
        <v>217</v>
      </c>
      <c r="P7" s="262"/>
      <c r="Q7" s="151">
        <v>0.25</v>
      </c>
      <c r="R7" s="151" t="s">
        <v>27</v>
      </c>
      <c r="S7" s="62">
        <f t="shared" ref="S7:S20" si="4">IF(ISBLANK(Q7)," ",Q7/$Q$5*$S$5)</f>
        <v>0</v>
      </c>
      <c r="T7" s="24" t="str">
        <f t="shared" ref="T7:T20" si="5">IF(ISBLANK(R7)," ",R7)</f>
        <v>stk</v>
      </c>
    </row>
    <row r="8" spans="1:20" ht="20">
      <c r="A8" s="433" t="s">
        <v>145</v>
      </c>
      <c r="B8" s="434"/>
      <c r="C8" s="159">
        <v>1</v>
      </c>
      <c r="D8" s="159" t="s">
        <v>27</v>
      </c>
      <c r="E8" s="23">
        <f t="shared" si="0"/>
        <v>0</v>
      </c>
      <c r="F8" s="24" t="str">
        <f t="shared" si="1"/>
        <v>stk</v>
      </c>
      <c r="G8" s="26"/>
      <c r="H8" s="265" t="s">
        <v>145</v>
      </c>
      <c r="I8" s="266"/>
      <c r="J8" s="151">
        <v>2</v>
      </c>
      <c r="K8" s="151" t="s">
        <v>151</v>
      </c>
      <c r="L8" s="23">
        <f t="shared" si="2"/>
        <v>0</v>
      </c>
      <c r="M8" s="24" t="str">
        <f t="shared" si="3"/>
        <v>store</v>
      </c>
      <c r="N8" s="26"/>
      <c r="O8" s="261" t="s">
        <v>218</v>
      </c>
      <c r="P8" s="262"/>
      <c r="Q8" s="151">
        <v>1</v>
      </c>
      <c r="R8" s="151" t="s">
        <v>27</v>
      </c>
      <c r="S8" s="62">
        <f t="shared" si="4"/>
        <v>0</v>
      </c>
      <c r="T8" s="24" t="str">
        <f t="shared" si="5"/>
        <v>stk</v>
      </c>
    </row>
    <row r="9" spans="1:20" ht="20">
      <c r="A9" s="433" t="s">
        <v>1</v>
      </c>
      <c r="B9" s="434"/>
      <c r="C9" s="159">
        <v>2</v>
      </c>
      <c r="D9" s="159" t="s">
        <v>51</v>
      </c>
      <c r="E9" s="23">
        <f t="shared" si="0"/>
        <v>0</v>
      </c>
      <c r="F9" s="24" t="str">
        <f t="shared" si="1"/>
        <v>dl</v>
      </c>
      <c r="G9" s="26"/>
      <c r="H9" s="265" t="s">
        <v>146</v>
      </c>
      <c r="I9" s="266"/>
      <c r="J9" s="151">
        <v>2</v>
      </c>
      <c r="K9" s="151" t="s">
        <v>151</v>
      </c>
      <c r="L9" s="23">
        <f t="shared" si="2"/>
        <v>0</v>
      </c>
      <c r="M9" s="24" t="str">
        <f t="shared" si="3"/>
        <v>store</v>
      </c>
      <c r="N9" s="26"/>
      <c r="O9" s="261" t="s">
        <v>30</v>
      </c>
      <c r="P9" s="262"/>
      <c r="Q9" s="151">
        <v>1</v>
      </c>
      <c r="R9" s="151" t="s">
        <v>107</v>
      </c>
      <c r="S9" s="62">
        <f t="shared" si="4"/>
        <v>0</v>
      </c>
      <c r="T9" s="24" t="str">
        <f t="shared" si="5"/>
        <v>spsk</v>
      </c>
    </row>
    <row r="10" spans="1:20" ht="20">
      <c r="A10" s="433" t="s">
        <v>166</v>
      </c>
      <c r="B10" s="434"/>
      <c r="C10" s="160">
        <v>0.5</v>
      </c>
      <c r="D10" s="159" t="s">
        <v>51</v>
      </c>
      <c r="E10" s="23">
        <f t="shared" si="0"/>
        <v>0</v>
      </c>
      <c r="F10" s="24" t="str">
        <f t="shared" si="1"/>
        <v>dl</v>
      </c>
      <c r="G10" s="26"/>
      <c r="H10" s="265" t="s">
        <v>147</v>
      </c>
      <c r="I10" s="266"/>
      <c r="J10" s="155">
        <v>1</v>
      </c>
      <c r="K10" s="151" t="s">
        <v>107</v>
      </c>
      <c r="L10" s="23">
        <f t="shared" si="2"/>
        <v>0</v>
      </c>
      <c r="M10" s="24" t="str">
        <f t="shared" si="3"/>
        <v>spsk</v>
      </c>
      <c r="N10" s="26"/>
      <c r="O10" s="261" t="s">
        <v>155</v>
      </c>
      <c r="P10" s="262"/>
      <c r="Q10" s="151">
        <v>1</v>
      </c>
      <c r="R10" s="151" t="s">
        <v>107</v>
      </c>
      <c r="S10" s="62">
        <f t="shared" si="4"/>
        <v>0</v>
      </c>
      <c r="T10" s="24" t="str">
        <f t="shared" si="5"/>
        <v>spsk</v>
      </c>
    </row>
    <row r="11" spans="1:20" ht="20">
      <c r="A11" s="433" t="s">
        <v>144</v>
      </c>
      <c r="B11" s="434"/>
      <c r="C11" s="160">
        <v>0.5</v>
      </c>
      <c r="D11" s="159" t="s">
        <v>51</v>
      </c>
      <c r="E11" s="23">
        <f t="shared" si="0"/>
        <v>0</v>
      </c>
      <c r="F11" s="24" t="str">
        <f t="shared" si="1"/>
        <v>dl</v>
      </c>
      <c r="G11" s="26"/>
      <c r="H11" s="265" t="s">
        <v>110</v>
      </c>
      <c r="I11" s="266"/>
      <c r="J11" s="155">
        <v>3</v>
      </c>
      <c r="K11" s="151" t="s">
        <v>56</v>
      </c>
      <c r="L11" s="23">
        <f t="shared" ref="L11:L20" si="6">IF(ISBLANK(J11)," ",J11/$J$5*$L$5)</f>
        <v>0</v>
      </c>
      <c r="M11" s="24" t="str">
        <f t="shared" ref="M11:M20" si="7">IF(ISBLANK(K11)," ",K11)</f>
        <v>fed</v>
      </c>
      <c r="N11" s="26"/>
      <c r="O11" s="261" t="s">
        <v>147</v>
      </c>
      <c r="P11" s="262"/>
      <c r="Q11" s="151">
        <v>3</v>
      </c>
      <c r="R11" s="151" t="s">
        <v>107</v>
      </c>
      <c r="S11" s="62">
        <f t="shared" si="4"/>
        <v>0</v>
      </c>
      <c r="T11" s="24" t="str">
        <f t="shared" si="5"/>
        <v>spsk</v>
      </c>
    </row>
    <row r="12" spans="1:20" ht="20">
      <c r="A12" s="314" t="s">
        <v>53</v>
      </c>
      <c r="B12" s="315"/>
      <c r="C12" s="160"/>
      <c r="D12" s="160"/>
      <c r="E12" s="23" t="str">
        <f t="shared" si="0"/>
        <v xml:space="preserve"> </v>
      </c>
      <c r="F12" s="24" t="str">
        <f t="shared" si="1"/>
        <v xml:space="preserve"> </v>
      </c>
      <c r="G12" s="26"/>
      <c r="H12" s="265" t="s">
        <v>46</v>
      </c>
      <c r="I12" s="266"/>
      <c r="J12" s="155">
        <v>8</v>
      </c>
      <c r="K12" s="151" t="s">
        <v>27</v>
      </c>
      <c r="L12" s="23">
        <f t="shared" si="6"/>
        <v>0</v>
      </c>
      <c r="M12" s="24" t="str">
        <f t="shared" si="7"/>
        <v>stk</v>
      </c>
      <c r="N12" s="26"/>
      <c r="O12" s="261" t="s">
        <v>219</v>
      </c>
      <c r="P12" s="262"/>
      <c r="Q12" s="151">
        <v>1.2</v>
      </c>
      <c r="R12" s="151" t="s">
        <v>51</v>
      </c>
      <c r="S12" s="62">
        <f t="shared" si="4"/>
        <v>0</v>
      </c>
      <c r="T12" s="24" t="str">
        <f t="shared" si="5"/>
        <v>dl</v>
      </c>
    </row>
    <row r="13" spans="1:20" ht="20">
      <c r="A13" s="314" t="s">
        <v>111</v>
      </c>
      <c r="B13" s="315"/>
      <c r="C13" s="160">
        <v>4</v>
      </c>
      <c r="D13" s="159" t="s">
        <v>51</v>
      </c>
      <c r="E13" s="23">
        <f t="shared" si="0"/>
        <v>0</v>
      </c>
      <c r="F13" s="24" t="str">
        <f t="shared" si="1"/>
        <v>dl</v>
      </c>
      <c r="G13" s="26"/>
      <c r="H13" s="265" t="s">
        <v>148</v>
      </c>
      <c r="I13" s="266"/>
      <c r="J13" s="155">
        <v>4</v>
      </c>
      <c r="K13" s="151" t="s">
        <v>107</v>
      </c>
      <c r="L13" s="23">
        <f t="shared" si="6"/>
        <v>0</v>
      </c>
      <c r="M13" s="24" t="str">
        <f t="shared" si="7"/>
        <v>spsk</v>
      </c>
      <c r="N13" s="26"/>
      <c r="O13" s="261"/>
      <c r="P13" s="262"/>
      <c r="Q13" s="151"/>
      <c r="R13" s="151"/>
      <c r="S13" s="62" t="str">
        <f t="shared" si="4"/>
        <v xml:space="preserve"> </v>
      </c>
      <c r="T13" s="24" t="str">
        <f t="shared" si="5"/>
        <v xml:space="preserve"> </v>
      </c>
    </row>
    <row r="14" spans="1:20" ht="20">
      <c r="A14" s="314" t="s">
        <v>52</v>
      </c>
      <c r="B14" s="315"/>
      <c r="C14" s="160">
        <v>1</v>
      </c>
      <c r="D14" s="159" t="s">
        <v>27</v>
      </c>
      <c r="E14" s="23">
        <f t="shared" si="0"/>
        <v>0</v>
      </c>
      <c r="F14" s="24" t="str">
        <f t="shared" si="1"/>
        <v>stk</v>
      </c>
      <c r="G14" s="26"/>
      <c r="H14" s="261" t="s">
        <v>149</v>
      </c>
      <c r="I14" s="262"/>
      <c r="J14" s="155">
        <v>3</v>
      </c>
      <c r="K14" s="151" t="s">
        <v>107</v>
      </c>
      <c r="L14" s="23">
        <f t="shared" si="6"/>
        <v>0</v>
      </c>
      <c r="M14" s="24" t="str">
        <f t="shared" si="7"/>
        <v>spsk</v>
      </c>
      <c r="N14" s="26"/>
      <c r="O14" s="261"/>
      <c r="P14" s="262"/>
      <c r="Q14" s="151"/>
      <c r="R14" s="151"/>
      <c r="S14" s="62" t="str">
        <f t="shared" si="4"/>
        <v xml:space="preserve"> </v>
      </c>
      <c r="T14" s="24" t="str">
        <f t="shared" si="5"/>
        <v xml:space="preserve"> </v>
      </c>
    </row>
    <row r="15" spans="1:20" ht="20">
      <c r="A15" s="314" t="s">
        <v>167</v>
      </c>
      <c r="B15" s="315"/>
      <c r="C15" s="160">
        <v>1</v>
      </c>
      <c r="D15" s="159" t="s">
        <v>27</v>
      </c>
      <c r="E15" s="23">
        <f t="shared" si="0"/>
        <v>0</v>
      </c>
      <c r="F15" s="24" t="str">
        <f t="shared" si="1"/>
        <v>stk</v>
      </c>
      <c r="G15" s="26"/>
      <c r="H15" s="261" t="s">
        <v>150</v>
      </c>
      <c r="I15" s="262"/>
      <c r="J15" s="151">
        <v>1</v>
      </c>
      <c r="K15" s="151" t="s">
        <v>62</v>
      </c>
      <c r="L15" s="23">
        <f t="shared" si="6"/>
        <v>0</v>
      </c>
      <c r="M15" s="24" t="str">
        <f t="shared" si="7"/>
        <v>tsk</v>
      </c>
      <c r="N15" s="26"/>
      <c r="O15" s="261"/>
      <c r="P15" s="262"/>
      <c r="Q15" s="151"/>
      <c r="R15" s="151"/>
      <c r="S15" s="62" t="str">
        <f t="shared" si="4"/>
        <v xml:space="preserve"> </v>
      </c>
      <c r="T15" s="24" t="str">
        <f t="shared" si="5"/>
        <v xml:space="preserve"> </v>
      </c>
    </row>
    <row r="16" spans="1:20" ht="20">
      <c r="A16" s="261" t="s">
        <v>154</v>
      </c>
      <c r="B16" s="262"/>
      <c r="C16" s="160">
        <v>2</v>
      </c>
      <c r="D16" s="159" t="s">
        <v>107</v>
      </c>
      <c r="E16" s="23">
        <f t="shared" si="0"/>
        <v>0</v>
      </c>
      <c r="F16" s="24" t="str">
        <f t="shared" si="1"/>
        <v>spsk</v>
      </c>
      <c r="G16" s="26"/>
      <c r="H16" s="261" t="s">
        <v>154</v>
      </c>
      <c r="I16" s="262"/>
      <c r="J16" s="151">
        <v>3</v>
      </c>
      <c r="K16" s="151" t="s">
        <v>62</v>
      </c>
      <c r="L16" s="23">
        <f t="shared" si="6"/>
        <v>0</v>
      </c>
      <c r="M16" s="24" t="str">
        <f t="shared" si="7"/>
        <v>tsk</v>
      </c>
      <c r="N16" s="26"/>
      <c r="O16" s="261"/>
      <c r="P16" s="262"/>
      <c r="Q16" s="151"/>
      <c r="R16" s="151"/>
      <c r="S16" s="62" t="str">
        <f t="shared" si="4"/>
        <v xml:space="preserve"> </v>
      </c>
      <c r="T16" s="24" t="str">
        <f t="shared" si="5"/>
        <v xml:space="preserve"> </v>
      </c>
    </row>
    <row r="17" spans="1:20" ht="19">
      <c r="A17" s="261" t="s">
        <v>207</v>
      </c>
      <c r="B17" s="262"/>
      <c r="C17" s="151">
        <v>4</v>
      </c>
      <c r="D17" s="151" t="s">
        <v>51</v>
      </c>
      <c r="E17" s="23">
        <f t="shared" ref="E17:E20" si="8">IF(ISBLANK(C17)," ",ROUND(C17/$C$5*$E$5,2))</f>
        <v>0</v>
      </c>
      <c r="F17" s="24" t="str">
        <f t="shared" ref="F17:F20" si="9">IF(ISBLANK(D17)," ",D17)</f>
        <v>dl</v>
      </c>
      <c r="G17" s="26"/>
      <c r="H17" s="265" t="s">
        <v>145</v>
      </c>
      <c r="I17" s="266"/>
      <c r="J17" s="151">
        <v>1</v>
      </c>
      <c r="K17" s="151" t="s">
        <v>27</v>
      </c>
      <c r="L17" s="23">
        <f t="shared" si="6"/>
        <v>0</v>
      </c>
      <c r="M17" s="24" t="str">
        <f t="shared" si="7"/>
        <v>stk</v>
      </c>
      <c r="N17" s="26"/>
      <c r="O17" s="261"/>
      <c r="P17" s="262"/>
      <c r="Q17" s="151"/>
      <c r="R17" s="151"/>
      <c r="S17" s="62" t="str">
        <f t="shared" si="4"/>
        <v xml:space="preserve"> </v>
      </c>
      <c r="T17" s="24" t="str">
        <f t="shared" si="5"/>
        <v xml:space="preserve"> </v>
      </c>
    </row>
    <row r="18" spans="1:20" ht="19">
      <c r="A18" s="261" t="s">
        <v>1</v>
      </c>
      <c r="B18" s="262"/>
      <c r="C18" s="151">
        <v>2</v>
      </c>
      <c r="D18" s="151" t="s">
        <v>51</v>
      </c>
      <c r="E18" s="23">
        <f t="shared" si="8"/>
        <v>0</v>
      </c>
      <c r="F18" s="24" t="str">
        <f t="shared" si="9"/>
        <v>dl</v>
      </c>
      <c r="G18" s="26"/>
      <c r="H18" s="261" t="s">
        <v>155</v>
      </c>
      <c r="I18" s="262"/>
      <c r="J18" s="151"/>
      <c r="K18" s="151"/>
      <c r="L18" s="23" t="str">
        <f t="shared" si="6"/>
        <v xml:space="preserve"> </v>
      </c>
      <c r="M18" s="24" t="str">
        <f t="shared" si="7"/>
        <v xml:space="preserve"> </v>
      </c>
      <c r="N18" s="26"/>
      <c r="O18" s="261"/>
      <c r="P18" s="262"/>
      <c r="Q18" s="151"/>
      <c r="R18" s="151"/>
      <c r="S18" s="62" t="str">
        <f t="shared" si="4"/>
        <v xml:space="preserve"> </v>
      </c>
      <c r="T18" s="24" t="str">
        <f t="shared" si="5"/>
        <v xml:space="preserve"> </v>
      </c>
    </row>
    <row r="19" spans="1:20" ht="19">
      <c r="A19" s="261" t="s">
        <v>148</v>
      </c>
      <c r="B19" s="262"/>
      <c r="C19" s="151">
        <v>2</v>
      </c>
      <c r="D19" s="151" t="s">
        <v>107</v>
      </c>
      <c r="E19" s="23">
        <f t="shared" si="8"/>
        <v>0</v>
      </c>
      <c r="F19" s="24" t="str">
        <f t="shared" si="9"/>
        <v>spsk</v>
      </c>
      <c r="G19" s="26"/>
      <c r="H19" s="261" t="s">
        <v>159</v>
      </c>
      <c r="I19" s="262"/>
      <c r="J19" s="151">
        <v>3</v>
      </c>
      <c r="K19" s="151" t="s">
        <v>51</v>
      </c>
      <c r="L19" s="23">
        <f t="shared" si="6"/>
        <v>0</v>
      </c>
      <c r="M19" s="24" t="str">
        <f t="shared" si="7"/>
        <v>dl</v>
      </c>
      <c r="N19" s="26"/>
      <c r="O19" s="261"/>
      <c r="P19" s="262"/>
      <c r="Q19" s="151"/>
      <c r="R19" s="151"/>
      <c r="S19" s="62" t="str">
        <f t="shared" si="4"/>
        <v xml:space="preserve"> </v>
      </c>
      <c r="T19" s="24" t="str">
        <f t="shared" si="5"/>
        <v xml:space="preserve"> </v>
      </c>
    </row>
    <row r="20" spans="1:20" ht="19">
      <c r="A20" s="261" t="s">
        <v>41</v>
      </c>
      <c r="B20" s="262"/>
      <c r="C20" s="151">
        <v>25</v>
      </c>
      <c r="D20" s="151" t="s">
        <v>50</v>
      </c>
      <c r="E20" s="23">
        <f t="shared" si="8"/>
        <v>0</v>
      </c>
      <c r="F20" s="24" t="str">
        <f t="shared" si="9"/>
        <v>g</v>
      </c>
      <c r="G20" s="26"/>
      <c r="H20" s="261" t="s">
        <v>111</v>
      </c>
      <c r="I20" s="262"/>
      <c r="J20" s="151">
        <v>3</v>
      </c>
      <c r="K20" s="151" t="s">
        <v>51</v>
      </c>
      <c r="L20" s="23">
        <f t="shared" si="6"/>
        <v>0</v>
      </c>
      <c r="M20" s="24" t="str">
        <f t="shared" si="7"/>
        <v>dl</v>
      </c>
      <c r="N20" s="26"/>
      <c r="O20" s="261"/>
      <c r="P20" s="262"/>
      <c r="Q20" s="151"/>
      <c r="R20" s="151"/>
      <c r="S20" s="62" t="str">
        <f t="shared" si="4"/>
        <v xml:space="preserve"> </v>
      </c>
      <c r="T20" s="24" t="str">
        <f t="shared" si="5"/>
        <v xml:space="preserve"> </v>
      </c>
    </row>
    <row r="21" spans="1:20" ht="20">
      <c r="A21" s="411" t="s">
        <v>64</v>
      </c>
      <c r="B21" s="412"/>
      <c r="C21" s="412"/>
      <c r="D21" s="412"/>
      <c r="E21" s="412"/>
      <c r="F21" s="413"/>
      <c r="H21" s="411" t="s">
        <v>64</v>
      </c>
      <c r="I21" s="412"/>
      <c r="J21" s="412"/>
      <c r="K21" s="412"/>
      <c r="L21" s="412"/>
      <c r="M21" s="413"/>
      <c r="O21" s="411" t="s">
        <v>64</v>
      </c>
      <c r="P21" s="412"/>
      <c r="Q21" s="412"/>
      <c r="R21" s="412"/>
      <c r="S21" s="412"/>
      <c r="T21" s="413"/>
    </row>
    <row r="22" spans="1:20" ht="20" customHeight="1">
      <c r="A22" s="44">
        <v>1</v>
      </c>
      <c r="B22" s="264" t="s">
        <v>298</v>
      </c>
      <c r="C22" s="264"/>
      <c r="D22" s="264"/>
      <c r="E22" s="264"/>
      <c r="F22" s="401"/>
      <c r="H22" s="44">
        <v>1</v>
      </c>
      <c r="I22" s="252" t="s">
        <v>152</v>
      </c>
      <c r="J22" s="252"/>
      <c r="K22" s="252"/>
      <c r="L22" s="252"/>
      <c r="M22" s="253"/>
      <c r="O22" s="44">
        <v>1</v>
      </c>
      <c r="P22" s="252" t="s">
        <v>220</v>
      </c>
      <c r="Q22" s="252"/>
      <c r="R22" s="252"/>
      <c r="S22" s="252"/>
      <c r="T22" s="253"/>
    </row>
    <row r="23" spans="1:20" ht="20" customHeight="1">
      <c r="A23" s="44">
        <v>2</v>
      </c>
      <c r="B23" s="264" t="s">
        <v>299</v>
      </c>
      <c r="C23" s="264"/>
      <c r="D23" s="264"/>
      <c r="E23" s="264"/>
      <c r="F23" s="401"/>
      <c r="H23" s="44">
        <v>2</v>
      </c>
      <c r="I23" s="252" t="s">
        <v>153</v>
      </c>
      <c r="J23" s="252"/>
      <c r="K23" s="252"/>
      <c r="L23" s="252"/>
      <c r="M23" s="253"/>
      <c r="O23" s="44">
        <v>2</v>
      </c>
      <c r="P23" s="252" t="s">
        <v>221</v>
      </c>
      <c r="Q23" s="252"/>
      <c r="R23" s="252"/>
      <c r="S23" s="252"/>
      <c r="T23" s="253"/>
    </row>
    <row r="24" spans="1:20" ht="20" customHeight="1">
      <c r="A24" s="44">
        <v>3</v>
      </c>
      <c r="B24" s="264" t="s">
        <v>168</v>
      </c>
      <c r="C24" s="264"/>
      <c r="D24" s="264"/>
      <c r="E24" s="264"/>
      <c r="F24" s="401"/>
      <c r="H24" s="44">
        <v>3</v>
      </c>
      <c r="I24" s="252" t="s">
        <v>160</v>
      </c>
      <c r="J24" s="252"/>
      <c r="K24" s="252"/>
      <c r="L24" s="252"/>
      <c r="M24" s="253"/>
      <c r="O24" s="44">
        <v>3</v>
      </c>
      <c r="P24" s="252" t="s">
        <v>222</v>
      </c>
      <c r="Q24" s="252"/>
      <c r="R24" s="252"/>
      <c r="S24" s="252"/>
      <c r="T24" s="253"/>
    </row>
    <row r="25" spans="1:20" ht="20">
      <c r="A25" s="44">
        <v>4</v>
      </c>
      <c r="B25" s="264" t="s">
        <v>204</v>
      </c>
      <c r="C25" s="264"/>
      <c r="D25" s="264"/>
      <c r="E25" s="264"/>
      <c r="F25" s="401"/>
      <c r="H25" s="44">
        <v>4</v>
      </c>
      <c r="I25" s="252" t="s">
        <v>160</v>
      </c>
      <c r="J25" s="252"/>
      <c r="K25" s="252"/>
      <c r="L25" s="252"/>
      <c r="M25" s="253"/>
      <c r="O25" s="44">
        <v>4</v>
      </c>
      <c r="P25" s="252" t="s">
        <v>223</v>
      </c>
      <c r="Q25" s="252"/>
      <c r="R25" s="252"/>
      <c r="S25" s="252"/>
      <c r="T25" s="253"/>
    </row>
    <row r="26" spans="1:20" ht="20">
      <c r="A26" s="44">
        <v>5</v>
      </c>
      <c r="B26" s="264" t="s">
        <v>205</v>
      </c>
      <c r="C26" s="264"/>
      <c r="D26" s="264"/>
      <c r="E26" s="264"/>
      <c r="F26" s="401"/>
      <c r="H26" s="44">
        <v>5</v>
      </c>
      <c r="I26" s="252" t="s">
        <v>156</v>
      </c>
      <c r="J26" s="252"/>
      <c r="K26" s="252"/>
      <c r="L26" s="252"/>
      <c r="M26" s="253"/>
      <c r="O26" s="44">
        <v>5</v>
      </c>
      <c r="P26" s="252" t="s">
        <v>224</v>
      </c>
      <c r="Q26" s="252"/>
      <c r="R26" s="252"/>
      <c r="S26" s="252"/>
      <c r="T26" s="253"/>
    </row>
    <row r="27" spans="1:20" ht="20">
      <c r="A27" s="44">
        <v>6</v>
      </c>
      <c r="B27" s="264" t="s">
        <v>206</v>
      </c>
      <c r="C27" s="264"/>
      <c r="D27" s="264"/>
      <c r="E27" s="264"/>
      <c r="F27" s="401"/>
      <c r="H27" s="44">
        <v>6</v>
      </c>
      <c r="I27" s="252" t="s">
        <v>157</v>
      </c>
      <c r="J27" s="252"/>
      <c r="K27" s="252"/>
      <c r="L27" s="252"/>
      <c r="M27" s="253"/>
      <c r="O27" s="44">
        <v>6</v>
      </c>
      <c r="P27" s="252"/>
      <c r="Q27" s="252"/>
      <c r="R27" s="252"/>
      <c r="S27" s="252"/>
      <c r="T27" s="253"/>
    </row>
    <row r="28" spans="1:20" ht="20">
      <c r="A28" s="44">
        <v>7</v>
      </c>
      <c r="B28" s="264" t="s">
        <v>212</v>
      </c>
      <c r="C28" s="264"/>
      <c r="D28" s="264"/>
      <c r="E28" s="264"/>
      <c r="F28" s="401"/>
      <c r="H28" s="44">
        <v>7</v>
      </c>
      <c r="I28" s="264" t="s">
        <v>158</v>
      </c>
      <c r="J28" s="264"/>
      <c r="K28" s="264"/>
      <c r="L28" s="264"/>
      <c r="M28" s="401"/>
      <c r="O28" s="44">
        <v>7</v>
      </c>
      <c r="P28" s="252"/>
      <c r="Q28" s="252"/>
      <c r="R28" s="252"/>
      <c r="S28" s="252"/>
      <c r="T28" s="253"/>
    </row>
    <row r="29" spans="1:20" ht="20">
      <c r="A29" s="44">
        <v>8</v>
      </c>
      <c r="B29" s="264" t="s">
        <v>208</v>
      </c>
      <c r="C29" s="264"/>
      <c r="D29" s="264"/>
      <c r="E29" s="264"/>
      <c r="F29" s="401"/>
      <c r="H29" s="44">
        <v>8</v>
      </c>
      <c r="I29" s="264" t="s">
        <v>161</v>
      </c>
      <c r="J29" s="264"/>
      <c r="K29" s="264"/>
      <c r="L29" s="264"/>
      <c r="M29" s="401"/>
      <c r="O29" s="44">
        <v>8</v>
      </c>
      <c r="P29" s="252"/>
      <c r="Q29" s="252"/>
      <c r="R29" s="252"/>
      <c r="S29" s="252"/>
      <c r="T29" s="253"/>
    </row>
    <row r="30" spans="1:20" ht="20">
      <c r="A30" s="44">
        <v>9</v>
      </c>
      <c r="B30" s="264" t="s">
        <v>209</v>
      </c>
      <c r="C30" s="264"/>
      <c r="D30" s="264"/>
      <c r="E30" s="264"/>
      <c r="F30" s="401"/>
      <c r="H30" s="44">
        <v>9</v>
      </c>
      <c r="I30" s="264" t="s">
        <v>162</v>
      </c>
      <c r="J30" s="264"/>
      <c r="K30" s="264"/>
      <c r="L30" s="264"/>
      <c r="M30" s="401"/>
      <c r="O30" s="44">
        <v>9</v>
      </c>
      <c r="P30" s="252"/>
      <c r="Q30" s="252"/>
      <c r="R30" s="252"/>
      <c r="S30" s="252"/>
      <c r="T30" s="253"/>
    </row>
    <row r="31" spans="1:20" ht="20">
      <c r="A31" s="44">
        <v>10</v>
      </c>
      <c r="B31" s="264" t="s">
        <v>210</v>
      </c>
      <c r="C31" s="264"/>
      <c r="D31" s="264"/>
      <c r="E31" s="264"/>
      <c r="F31" s="401"/>
      <c r="H31" s="44">
        <v>10</v>
      </c>
      <c r="I31" s="252" t="s">
        <v>163</v>
      </c>
      <c r="J31" s="252"/>
      <c r="K31" s="252"/>
      <c r="L31" s="252"/>
      <c r="M31" s="253"/>
      <c r="O31" s="44">
        <v>10</v>
      </c>
      <c r="P31" s="252"/>
      <c r="Q31" s="252"/>
      <c r="R31" s="252"/>
      <c r="S31" s="252"/>
      <c r="T31" s="253"/>
    </row>
    <row r="32" spans="1:20" ht="20">
      <c r="A32" s="44">
        <v>11</v>
      </c>
      <c r="B32" s="264" t="s">
        <v>211</v>
      </c>
      <c r="C32" s="264"/>
      <c r="D32" s="264"/>
      <c r="E32" s="264"/>
      <c r="F32" s="401"/>
      <c r="H32" s="44">
        <v>11</v>
      </c>
      <c r="I32" s="252" t="s">
        <v>164</v>
      </c>
      <c r="J32" s="252"/>
      <c r="K32" s="252"/>
      <c r="L32" s="252"/>
      <c r="M32" s="253"/>
      <c r="O32" s="44">
        <v>11</v>
      </c>
      <c r="P32" s="252"/>
      <c r="Q32" s="252"/>
      <c r="R32" s="252"/>
      <c r="S32" s="252"/>
      <c r="T32" s="253"/>
    </row>
    <row r="33" spans="1:20" ht="20">
      <c r="A33" s="44">
        <v>12</v>
      </c>
      <c r="B33" s="264" t="s">
        <v>213</v>
      </c>
      <c r="C33" s="264"/>
      <c r="D33" s="264"/>
      <c r="E33" s="264"/>
      <c r="F33" s="401"/>
      <c r="H33" s="44">
        <v>12</v>
      </c>
      <c r="I33" s="252" t="s">
        <v>165</v>
      </c>
      <c r="J33" s="252"/>
      <c r="K33" s="252"/>
      <c r="L33" s="252"/>
      <c r="M33" s="253"/>
      <c r="O33" s="44">
        <v>12</v>
      </c>
      <c r="P33" s="252"/>
      <c r="Q33" s="252"/>
      <c r="R33" s="252"/>
      <c r="S33" s="252"/>
      <c r="T33" s="253"/>
    </row>
    <row r="34" spans="1:20" ht="20">
      <c r="A34" s="44">
        <v>13</v>
      </c>
      <c r="B34" s="46" t="s">
        <v>342</v>
      </c>
      <c r="C34" s="46"/>
      <c r="D34" s="46"/>
      <c r="E34" s="46"/>
      <c r="F34" s="47"/>
      <c r="H34" s="44">
        <v>13</v>
      </c>
      <c r="I34" s="402"/>
      <c r="J34" s="402"/>
      <c r="K34" s="402"/>
      <c r="L34" s="402"/>
      <c r="M34" s="403"/>
      <c r="O34" s="44">
        <v>13</v>
      </c>
      <c r="P34" s="252"/>
      <c r="Q34" s="252"/>
      <c r="R34" s="252"/>
      <c r="S34" s="252"/>
      <c r="T34" s="253"/>
    </row>
    <row r="35" spans="1:20" ht="20">
      <c r="A35" s="44">
        <v>14</v>
      </c>
      <c r="B35" s="264" t="s">
        <v>343</v>
      </c>
      <c r="C35" s="264"/>
      <c r="D35" s="264"/>
      <c r="E35" s="264"/>
      <c r="F35" s="401"/>
      <c r="H35" s="44">
        <v>14</v>
      </c>
      <c r="I35" s="402"/>
      <c r="J35" s="402"/>
      <c r="K35" s="402"/>
      <c r="L35" s="402"/>
      <c r="M35" s="403"/>
      <c r="O35" s="44">
        <v>14</v>
      </c>
      <c r="P35" s="252"/>
      <c r="Q35" s="252"/>
      <c r="R35" s="252"/>
      <c r="S35" s="252"/>
      <c r="T35" s="253"/>
    </row>
    <row r="36" spans="1:20" ht="20">
      <c r="A36" s="44">
        <v>15</v>
      </c>
      <c r="B36" s="264" t="s">
        <v>344</v>
      </c>
      <c r="C36" s="264"/>
      <c r="D36" s="264"/>
      <c r="E36" s="264"/>
      <c r="F36" s="401"/>
      <c r="H36" s="44">
        <v>15</v>
      </c>
      <c r="I36" s="402"/>
      <c r="J36" s="402"/>
      <c r="K36" s="402"/>
      <c r="L36" s="402"/>
      <c r="M36" s="403"/>
      <c r="O36" s="44">
        <v>15</v>
      </c>
      <c r="P36" s="252"/>
      <c r="Q36" s="252"/>
      <c r="R36" s="252"/>
      <c r="S36" s="252"/>
      <c r="T36" s="253"/>
    </row>
    <row r="37" spans="1:20" ht="21" thickBot="1">
      <c r="A37" s="45">
        <v>16</v>
      </c>
      <c r="B37" s="404" t="s">
        <v>113</v>
      </c>
      <c r="C37" s="404"/>
      <c r="D37" s="404"/>
      <c r="E37" s="404"/>
      <c r="F37" s="405"/>
      <c r="H37" s="45">
        <v>16</v>
      </c>
      <c r="I37" s="406"/>
      <c r="J37" s="406"/>
      <c r="K37" s="406"/>
      <c r="L37" s="406"/>
      <c r="M37" s="407"/>
      <c r="O37" s="45">
        <v>16</v>
      </c>
      <c r="P37" s="254"/>
      <c r="Q37" s="254"/>
      <c r="R37" s="254"/>
      <c r="S37" s="254"/>
      <c r="T37" s="255"/>
    </row>
    <row r="39" spans="1:20" ht="14">
      <c r="I39" s="48"/>
    </row>
    <row r="40" spans="1:20" ht="14">
      <c r="I40" s="48"/>
    </row>
    <row r="41" spans="1:20" ht="14">
      <c r="I41" s="48"/>
    </row>
    <row r="42" spans="1:20" ht="14">
      <c r="I42" s="48"/>
    </row>
  </sheetData>
  <mergeCells count="104">
    <mergeCell ref="A19:B19"/>
    <mergeCell ref="A20:B20"/>
    <mergeCell ref="A21:F21"/>
    <mergeCell ref="B22:F22"/>
    <mergeCell ref="B30:F30"/>
    <mergeCell ref="B25:F25"/>
    <mergeCell ref="B31:F31"/>
    <mergeCell ref="I31:M31"/>
    <mergeCell ref="P31:T31"/>
    <mergeCell ref="I26:M26"/>
    <mergeCell ref="I27:M27"/>
    <mergeCell ref="B26:F26"/>
    <mergeCell ref="B27:F27"/>
    <mergeCell ref="I25:M25"/>
    <mergeCell ref="B32:F32"/>
    <mergeCell ref="I32:M32"/>
    <mergeCell ref="P32:T32"/>
    <mergeCell ref="B35:F35"/>
    <mergeCell ref="B36:F36"/>
    <mergeCell ref="B37:F37"/>
    <mergeCell ref="B33:F33"/>
    <mergeCell ref="B28:F28"/>
    <mergeCell ref="I28:M28"/>
    <mergeCell ref="P28:T28"/>
    <mergeCell ref="I30:M30"/>
    <mergeCell ref="P30:T30"/>
    <mergeCell ref="B29:F29"/>
    <mergeCell ref="I34:M34"/>
    <mergeCell ref="I35:M35"/>
    <mergeCell ref="I36:M36"/>
    <mergeCell ref="I37:M37"/>
    <mergeCell ref="I29:M29"/>
    <mergeCell ref="I33:M33"/>
    <mergeCell ref="A14:B14"/>
    <mergeCell ref="H14:I14"/>
    <mergeCell ref="O14:P14"/>
    <mergeCell ref="A15:B15"/>
    <mergeCell ref="H15:I15"/>
    <mergeCell ref="O15:P15"/>
    <mergeCell ref="B24:F24"/>
    <mergeCell ref="I24:M24"/>
    <mergeCell ref="P24:T24"/>
    <mergeCell ref="P23:T23"/>
    <mergeCell ref="H16:I16"/>
    <mergeCell ref="H17:I17"/>
    <mergeCell ref="H18:I18"/>
    <mergeCell ref="H19:I19"/>
    <mergeCell ref="H20:I20"/>
    <mergeCell ref="I23:M23"/>
    <mergeCell ref="H21:M21"/>
    <mergeCell ref="O21:T21"/>
    <mergeCell ref="I22:M22"/>
    <mergeCell ref="P22:T22"/>
    <mergeCell ref="B23:F23"/>
    <mergeCell ref="A16:B16"/>
    <mergeCell ref="A17:B17"/>
    <mergeCell ref="A18:B18"/>
    <mergeCell ref="A11:B11"/>
    <mergeCell ref="H11:I11"/>
    <mergeCell ref="O11:P11"/>
    <mergeCell ref="A12:B12"/>
    <mergeCell ref="H12:I12"/>
    <mergeCell ref="O12:P12"/>
    <mergeCell ref="A13:B13"/>
    <mergeCell ref="H13:I13"/>
    <mergeCell ref="O13:P13"/>
    <mergeCell ref="A8:B8"/>
    <mergeCell ref="H8:I8"/>
    <mergeCell ref="O8:P8"/>
    <mergeCell ref="A9:B9"/>
    <mergeCell ref="H9:I9"/>
    <mergeCell ref="O9:P9"/>
    <mergeCell ref="A10:B10"/>
    <mergeCell ref="H10:I10"/>
    <mergeCell ref="O10:P10"/>
    <mergeCell ref="A7:B7"/>
    <mergeCell ref="H7:I7"/>
    <mergeCell ref="O7:P7"/>
    <mergeCell ref="A1:F1"/>
    <mergeCell ref="H1:M1"/>
    <mergeCell ref="O1:T1"/>
    <mergeCell ref="A3:F3"/>
    <mergeCell ref="H3:M3"/>
    <mergeCell ref="O3:T3"/>
    <mergeCell ref="A6:B6"/>
    <mergeCell ref="H6:I6"/>
    <mergeCell ref="O6:P6"/>
    <mergeCell ref="A4:C4"/>
    <mergeCell ref="H4:J4"/>
    <mergeCell ref="O4:Q4"/>
    <mergeCell ref="O16:P16"/>
    <mergeCell ref="O17:P17"/>
    <mergeCell ref="O18:P18"/>
    <mergeCell ref="O19:P19"/>
    <mergeCell ref="O20:P20"/>
    <mergeCell ref="P34:T34"/>
    <mergeCell ref="P35:T35"/>
    <mergeCell ref="P36:T36"/>
    <mergeCell ref="P37:T37"/>
    <mergeCell ref="P29:T29"/>
    <mergeCell ref="P25:T25"/>
    <mergeCell ref="P26:T26"/>
    <mergeCell ref="P27:T27"/>
    <mergeCell ref="P33:T33"/>
  </mergeCells>
  <pageMargins left="0.23622047244094491" right="0.11811023622047245" top="0.68" bottom="0.11811023622047245" header="0.31496062992125984" footer="0.11811023622047245"/>
  <pageSetup paperSize="9" scale="78"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13">
    <tabColor theme="8"/>
    <pageSetUpPr fitToPage="1"/>
  </sheetPr>
  <dimension ref="A1:T42"/>
  <sheetViews>
    <sheetView zoomScale="70" zoomScaleNormal="70" workbookViewId="0">
      <selection activeCell="B34" sqref="B34:F34"/>
    </sheetView>
  </sheetViews>
  <sheetFormatPr baseColWidth="10" defaultColWidth="8.83203125" defaultRowHeight="13"/>
  <cols>
    <col min="1" max="1" width="4.33203125" customWidth="1"/>
    <col min="2" max="2" width="25.6640625" customWidth="1"/>
    <col min="3" max="3" width="6.6640625" customWidth="1"/>
    <col min="4" max="6" width="8.6640625" customWidth="1"/>
    <col min="7" max="7" width="3.1640625" customWidth="1"/>
    <col min="8" max="8" width="4.33203125" customWidth="1"/>
    <col min="9" max="9" width="25.6640625" customWidth="1"/>
    <col min="10" max="10" width="6.6640625" customWidth="1"/>
    <col min="11" max="13" width="8.6640625" customWidth="1"/>
    <col min="14" max="14" width="3.1640625" customWidth="1"/>
    <col min="15" max="15" width="4.33203125" customWidth="1"/>
    <col min="16" max="16" width="25.6640625" customWidth="1"/>
    <col min="17" max="17" width="6.6640625" customWidth="1"/>
    <col min="18" max="18" width="8.6640625" customWidth="1"/>
    <col min="19" max="19" width="20.6640625" customWidth="1"/>
    <col min="20" max="20" width="8.6640625" customWidth="1"/>
  </cols>
  <sheetData>
    <row r="1" spans="1:20" ht="24">
      <c r="A1" s="414" t="s">
        <v>83</v>
      </c>
      <c r="B1" s="415"/>
      <c r="C1" s="415"/>
      <c r="D1" s="415"/>
      <c r="E1" s="415"/>
      <c r="F1" s="416"/>
      <c r="H1" s="414" t="s">
        <v>84</v>
      </c>
      <c r="I1" s="415"/>
      <c r="J1" s="415"/>
      <c r="K1" s="415"/>
      <c r="L1" s="415"/>
      <c r="M1" s="416"/>
      <c r="O1" s="414" t="s">
        <v>85</v>
      </c>
      <c r="P1" s="415"/>
      <c r="Q1" s="415"/>
      <c r="R1" s="415"/>
      <c r="S1" s="415"/>
      <c r="T1" s="416"/>
    </row>
    <row r="2" spans="1:20" ht="14" thickBot="1">
      <c r="A2" s="21"/>
      <c r="F2" s="22"/>
      <c r="H2" s="21"/>
      <c r="M2" s="22"/>
      <c r="O2" s="21"/>
      <c r="T2" s="22"/>
    </row>
    <row r="3" spans="1:20" ht="24">
      <c r="A3" s="417" t="s">
        <v>130</v>
      </c>
      <c r="B3" s="418"/>
      <c r="C3" s="418"/>
      <c r="D3" s="418"/>
      <c r="E3" s="418"/>
      <c r="F3" s="419"/>
      <c r="H3" s="417" t="s">
        <v>132</v>
      </c>
      <c r="I3" s="418"/>
      <c r="J3" s="418"/>
      <c r="K3" s="418"/>
      <c r="L3" s="418"/>
      <c r="M3" s="419"/>
      <c r="O3" s="414" t="s">
        <v>102</v>
      </c>
      <c r="P3" s="415"/>
      <c r="Q3" s="415"/>
      <c r="R3" s="415"/>
      <c r="S3" s="415"/>
      <c r="T3" s="416"/>
    </row>
    <row r="4" spans="1:20" ht="20">
      <c r="A4" s="267" t="s">
        <v>60</v>
      </c>
      <c r="B4" s="268"/>
      <c r="C4" s="268"/>
      <c r="D4" s="16" t="s">
        <v>99</v>
      </c>
      <c r="F4" s="17" t="s">
        <v>70</v>
      </c>
      <c r="H4" s="267"/>
      <c r="I4" s="268"/>
      <c r="J4" s="268"/>
      <c r="K4" s="16" t="s">
        <v>99</v>
      </c>
      <c r="M4" s="17" t="s">
        <v>70</v>
      </c>
      <c r="O4" s="267"/>
      <c r="P4" s="268"/>
      <c r="Q4" s="268"/>
      <c r="R4" s="16" t="s">
        <v>99</v>
      </c>
      <c r="T4" s="17" t="s">
        <v>70</v>
      </c>
    </row>
    <row r="5" spans="1:20" ht="20">
      <c r="A5" s="35" t="s">
        <v>82</v>
      </c>
      <c r="B5" s="36"/>
      <c r="C5" s="36">
        <v>4</v>
      </c>
      <c r="D5" s="36" t="s">
        <v>49</v>
      </c>
      <c r="E5" s="36">
        <v>15</v>
      </c>
      <c r="F5" s="37" t="s">
        <v>49</v>
      </c>
      <c r="H5" s="35" t="s">
        <v>82</v>
      </c>
      <c r="I5" s="36"/>
      <c r="J5" s="36">
        <v>4</v>
      </c>
      <c r="K5" s="36" t="s">
        <v>49</v>
      </c>
      <c r="L5" s="36">
        <v>15</v>
      </c>
      <c r="M5" s="37" t="s">
        <v>49</v>
      </c>
      <c r="O5" s="35" t="s">
        <v>82</v>
      </c>
      <c r="P5" s="36"/>
      <c r="Q5" s="36">
        <v>4</v>
      </c>
      <c r="R5" s="36" t="s">
        <v>49</v>
      </c>
      <c r="S5" s="36">
        <v>15</v>
      </c>
      <c r="T5" s="37" t="s">
        <v>49</v>
      </c>
    </row>
    <row r="6" spans="1:20" ht="20">
      <c r="A6" s="265" t="s">
        <v>60</v>
      </c>
      <c r="B6" s="266"/>
      <c r="C6" s="159">
        <v>400</v>
      </c>
      <c r="D6" s="159" t="s">
        <v>50</v>
      </c>
      <c r="E6" s="23">
        <f>IF(ISBLANK(C6)," ",ROUND(C6/$C$5*$E$5,2))</f>
        <v>1500</v>
      </c>
      <c r="F6" s="24" t="str">
        <f>IF(ISBLANK(D6)," ",D6)</f>
        <v>g</v>
      </c>
      <c r="G6" s="26"/>
      <c r="H6" s="265" t="s">
        <v>133</v>
      </c>
      <c r="I6" s="266"/>
      <c r="J6" s="151">
        <v>150</v>
      </c>
      <c r="K6" s="151" t="s">
        <v>50</v>
      </c>
      <c r="L6" s="23">
        <f>IF(ISBLANK(J6)," ",J6/$J$5*$L$5)</f>
        <v>562.5</v>
      </c>
      <c r="M6" s="24" t="str">
        <f>IF(ISBLANK(K6)," ",K6)</f>
        <v>g</v>
      </c>
      <c r="N6" s="26"/>
      <c r="O6" s="261"/>
      <c r="P6" s="262"/>
      <c r="Q6" s="151"/>
      <c r="R6" s="151"/>
      <c r="S6" s="62"/>
      <c r="T6" s="24"/>
    </row>
    <row r="7" spans="1:20" ht="20">
      <c r="A7" s="433" t="s">
        <v>46</v>
      </c>
      <c r="B7" s="434"/>
      <c r="C7" s="159">
        <v>1</v>
      </c>
      <c r="D7" s="159" t="s">
        <v>50</v>
      </c>
      <c r="E7" s="23">
        <f t="shared" ref="E7:E16" si="0">IF(ISBLANK(C7)," ",ROUND(C7/$C$5*$E$5,2))</f>
        <v>3.75</v>
      </c>
      <c r="F7" s="24" t="str">
        <f t="shared" ref="F7:F16" si="1">IF(ISBLANK(D7)," ",D7)</f>
        <v>g</v>
      </c>
      <c r="G7" s="26"/>
      <c r="H7" s="265" t="s">
        <v>134</v>
      </c>
      <c r="I7" s="266"/>
      <c r="J7" s="151">
        <v>150</v>
      </c>
      <c r="K7" s="151" t="s">
        <v>50</v>
      </c>
      <c r="L7" s="23">
        <f t="shared" ref="L7:L20" si="2">IF(ISBLANK(J7)," ",J7/$J$5*$L$5)</f>
        <v>562.5</v>
      </c>
      <c r="M7" s="24" t="str">
        <f t="shared" ref="M7:M20" si="3">IF(ISBLANK(K7)," ",K7)</f>
        <v>g</v>
      </c>
      <c r="N7" s="26"/>
      <c r="O7" s="261"/>
      <c r="P7" s="262"/>
      <c r="Q7" s="151"/>
      <c r="R7" s="151"/>
      <c r="S7" s="62"/>
      <c r="T7" s="24"/>
    </row>
    <row r="8" spans="1:20" ht="20">
      <c r="A8" s="433" t="s">
        <v>145</v>
      </c>
      <c r="B8" s="434"/>
      <c r="C8" s="159">
        <v>1</v>
      </c>
      <c r="D8" s="159" t="s">
        <v>27</v>
      </c>
      <c r="E8" s="23">
        <f t="shared" si="0"/>
        <v>3.75</v>
      </c>
      <c r="F8" s="24" t="str">
        <f t="shared" si="1"/>
        <v>stk</v>
      </c>
      <c r="G8" s="26"/>
      <c r="H8" s="265" t="s">
        <v>135</v>
      </c>
      <c r="I8" s="266"/>
      <c r="J8" s="151">
        <v>6</v>
      </c>
      <c r="K8" s="151" t="s">
        <v>107</v>
      </c>
      <c r="L8" s="23">
        <f t="shared" si="2"/>
        <v>22.5</v>
      </c>
      <c r="M8" s="24" t="str">
        <f t="shared" si="3"/>
        <v>spsk</v>
      </c>
      <c r="N8" s="26"/>
      <c r="O8" s="261"/>
      <c r="P8" s="262"/>
      <c r="Q8" s="151"/>
      <c r="R8" s="151"/>
      <c r="S8" s="62"/>
      <c r="T8" s="24"/>
    </row>
    <row r="9" spans="1:20" ht="20">
      <c r="A9" s="433" t="s">
        <v>1</v>
      </c>
      <c r="B9" s="434"/>
      <c r="C9" s="159">
        <v>2</v>
      </c>
      <c r="D9" s="159" t="s">
        <v>50</v>
      </c>
      <c r="E9" s="23">
        <f t="shared" si="0"/>
        <v>7.5</v>
      </c>
      <c r="F9" s="24" t="str">
        <f t="shared" si="1"/>
        <v>g</v>
      </c>
      <c r="G9" s="26"/>
      <c r="H9" s="265" t="s">
        <v>136</v>
      </c>
      <c r="I9" s="266"/>
      <c r="J9" s="151">
        <v>1</v>
      </c>
      <c r="K9" s="151" t="s">
        <v>62</v>
      </c>
      <c r="L9" s="23">
        <f t="shared" si="2"/>
        <v>3.75</v>
      </c>
      <c r="M9" s="24" t="str">
        <f t="shared" si="3"/>
        <v>tsk</v>
      </c>
      <c r="N9" s="26"/>
      <c r="O9" s="261"/>
      <c r="P9" s="262"/>
      <c r="Q9" s="151"/>
      <c r="R9" s="151"/>
      <c r="S9" s="62"/>
      <c r="T9" s="24"/>
    </row>
    <row r="10" spans="1:20" ht="20">
      <c r="A10" s="433" t="s">
        <v>166</v>
      </c>
      <c r="B10" s="434"/>
      <c r="C10" s="160">
        <v>0.5</v>
      </c>
      <c r="D10" s="159" t="s">
        <v>51</v>
      </c>
      <c r="E10" s="23">
        <f t="shared" si="0"/>
        <v>1.88</v>
      </c>
      <c r="F10" s="24" t="str">
        <f t="shared" si="1"/>
        <v>dl</v>
      </c>
      <c r="G10" s="26"/>
      <c r="H10" s="265" t="s">
        <v>46</v>
      </c>
      <c r="I10" s="266"/>
      <c r="J10" s="155">
        <v>2</v>
      </c>
      <c r="K10" s="151" t="s">
        <v>27</v>
      </c>
      <c r="L10" s="23">
        <f t="shared" si="2"/>
        <v>7.5</v>
      </c>
      <c r="M10" s="24" t="str">
        <f t="shared" si="3"/>
        <v>stk</v>
      </c>
      <c r="N10" s="26"/>
      <c r="O10" s="261"/>
      <c r="P10" s="262"/>
      <c r="Q10" s="151"/>
      <c r="R10" s="151"/>
      <c r="S10" s="62"/>
      <c r="T10" s="24"/>
    </row>
    <row r="11" spans="1:20" ht="20">
      <c r="A11" s="433" t="s">
        <v>61</v>
      </c>
      <c r="B11" s="434"/>
      <c r="C11" s="160">
        <v>0.5</v>
      </c>
      <c r="D11" s="159" t="s">
        <v>51</v>
      </c>
      <c r="E11" s="23">
        <f t="shared" si="0"/>
        <v>1.88</v>
      </c>
      <c r="F11" s="24" t="str">
        <f t="shared" si="1"/>
        <v>dl</v>
      </c>
      <c r="G11" s="26"/>
      <c r="H11" s="265" t="s">
        <v>118</v>
      </c>
      <c r="I11" s="266"/>
      <c r="J11" s="155"/>
      <c r="K11" s="151"/>
      <c r="L11" s="23" t="str">
        <f t="shared" si="2"/>
        <v xml:space="preserve"> </v>
      </c>
      <c r="M11" s="24" t="str">
        <f t="shared" si="3"/>
        <v xml:space="preserve"> </v>
      </c>
      <c r="N11" s="26"/>
      <c r="O11" s="261"/>
      <c r="P11" s="262"/>
      <c r="Q11" s="151"/>
      <c r="R11" s="151"/>
      <c r="S11" s="62"/>
      <c r="T11" s="24"/>
    </row>
    <row r="12" spans="1:20" ht="20">
      <c r="A12" s="314" t="s">
        <v>53</v>
      </c>
      <c r="B12" s="315"/>
      <c r="C12" s="160"/>
      <c r="D12" s="160"/>
      <c r="E12" s="23" t="str">
        <f t="shared" si="0"/>
        <v xml:space="preserve"> </v>
      </c>
      <c r="F12" s="24" t="str">
        <f t="shared" si="1"/>
        <v xml:space="preserve"> </v>
      </c>
      <c r="G12" s="26"/>
      <c r="H12" s="265" t="s">
        <v>119</v>
      </c>
      <c r="I12" s="266"/>
      <c r="J12" s="155"/>
      <c r="K12" s="151"/>
      <c r="L12" s="23" t="str">
        <f t="shared" si="2"/>
        <v xml:space="preserve"> </v>
      </c>
      <c r="M12" s="24" t="str">
        <f t="shared" si="3"/>
        <v xml:space="preserve"> </v>
      </c>
      <c r="N12" s="26"/>
      <c r="O12" s="261"/>
      <c r="P12" s="262"/>
      <c r="Q12" s="151"/>
      <c r="R12" s="151"/>
      <c r="S12" s="62"/>
      <c r="T12" s="24"/>
    </row>
    <row r="13" spans="1:20" ht="20">
      <c r="A13" s="314" t="s">
        <v>111</v>
      </c>
      <c r="B13" s="315"/>
      <c r="C13" s="160">
        <v>4</v>
      </c>
      <c r="D13" s="159" t="s">
        <v>51</v>
      </c>
      <c r="E13" s="23">
        <f t="shared" si="0"/>
        <v>15</v>
      </c>
      <c r="F13" s="24" t="str">
        <f t="shared" si="1"/>
        <v>dl</v>
      </c>
      <c r="G13" s="26"/>
      <c r="H13" s="265"/>
      <c r="I13" s="266"/>
      <c r="J13" s="155"/>
      <c r="K13" s="151"/>
      <c r="L13" s="23" t="str">
        <f t="shared" si="2"/>
        <v xml:space="preserve"> </v>
      </c>
      <c r="M13" s="24" t="str">
        <f t="shared" si="3"/>
        <v xml:space="preserve"> </v>
      </c>
      <c r="N13" s="26"/>
      <c r="O13" s="261"/>
      <c r="P13" s="262"/>
      <c r="Q13" s="151"/>
      <c r="R13" s="151"/>
      <c r="S13" s="62"/>
      <c r="T13" s="24"/>
    </row>
    <row r="14" spans="1:20" ht="20">
      <c r="A14" s="314" t="s">
        <v>52</v>
      </c>
      <c r="B14" s="315"/>
      <c r="C14" s="160">
        <v>1</v>
      </c>
      <c r="D14" s="159" t="s">
        <v>27</v>
      </c>
      <c r="E14" s="23">
        <f t="shared" si="0"/>
        <v>3.75</v>
      </c>
      <c r="F14" s="24" t="str">
        <f t="shared" si="1"/>
        <v>stk</v>
      </c>
      <c r="G14" s="26"/>
      <c r="H14" s="261"/>
      <c r="I14" s="262"/>
      <c r="J14" s="155"/>
      <c r="K14" s="151"/>
      <c r="L14" s="23" t="str">
        <f t="shared" si="2"/>
        <v xml:space="preserve"> </v>
      </c>
      <c r="M14" s="24" t="str">
        <f t="shared" si="3"/>
        <v xml:space="preserve"> </v>
      </c>
      <c r="N14" s="26"/>
      <c r="O14" s="261"/>
      <c r="P14" s="262"/>
      <c r="Q14" s="151"/>
      <c r="R14" s="151"/>
      <c r="S14" s="62"/>
      <c r="T14" s="24"/>
    </row>
    <row r="15" spans="1:20" ht="20">
      <c r="A15" s="314" t="s">
        <v>167</v>
      </c>
      <c r="B15" s="315"/>
      <c r="C15" s="160">
        <v>1</v>
      </c>
      <c r="D15" s="159" t="s">
        <v>27</v>
      </c>
      <c r="E15" s="23">
        <f t="shared" si="0"/>
        <v>3.75</v>
      </c>
      <c r="F15" s="24" t="str">
        <f t="shared" si="1"/>
        <v>stk</v>
      </c>
      <c r="G15" s="26"/>
      <c r="H15" s="261"/>
      <c r="I15" s="262"/>
      <c r="J15" s="151"/>
      <c r="K15" s="151"/>
      <c r="L15" s="23" t="str">
        <f t="shared" si="2"/>
        <v xml:space="preserve"> </v>
      </c>
      <c r="M15" s="24" t="str">
        <f t="shared" si="3"/>
        <v xml:space="preserve"> </v>
      </c>
      <c r="N15" s="26"/>
      <c r="O15" s="261"/>
      <c r="P15" s="262"/>
      <c r="Q15" s="151"/>
      <c r="R15" s="151"/>
      <c r="S15" s="62"/>
      <c r="T15" s="24"/>
    </row>
    <row r="16" spans="1:20" ht="20">
      <c r="A16" s="261" t="s">
        <v>154</v>
      </c>
      <c r="B16" s="262"/>
      <c r="C16" s="160">
        <v>2</v>
      </c>
      <c r="D16" s="159" t="s">
        <v>107</v>
      </c>
      <c r="E16" s="23">
        <f t="shared" si="0"/>
        <v>7.5</v>
      </c>
      <c r="F16" s="24" t="str">
        <f t="shared" si="1"/>
        <v>spsk</v>
      </c>
      <c r="G16" s="26"/>
      <c r="H16" s="261"/>
      <c r="I16" s="262"/>
      <c r="J16" s="151"/>
      <c r="K16" s="151"/>
      <c r="L16" s="23" t="str">
        <f t="shared" si="2"/>
        <v xml:space="preserve"> </v>
      </c>
      <c r="M16" s="24" t="str">
        <f t="shared" si="3"/>
        <v xml:space="preserve"> </v>
      </c>
      <c r="N16" s="26"/>
      <c r="O16" s="38"/>
      <c r="P16" s="39"/>
      <c r="Q16" s="151"/>
      <c r="R16" s="151"/>
      <c r="S16" s="62"/>
      <c r="T16" s="24"/>
    </row>
    <row r="17" spans="1:20" ht="19">
      <c r="A17" s="261" t="s">
        <v>207</v>
      </c>
      <c r="B17" s="262"/>
      <c r="C17" s="151">
        <v>4</v>
      </c>
      <c r="D17" s="151" t="s">
        <v>51</v>
      </c>
      <c r="E17" s="23">
        <f t="shared" ref="E17:E20" si="4">IF(ISBLANK(C17)," ",ROUND(C17/$C$5*$E$5,2))</f>
        <v>15</v>
      </c>
      <c r="F17" s="24" t="str">
        <f t="shared" ref="F17:F20" si="5">IF(ISBLANK(D17)," ",D17)</f>
        <v>dl</v>
      </c>
      <c r="G17" s="26"/>
      <c r="H17" s="261"/>
      <c r="I17" s="262"/>
      <c r="J17" s="151"/>
      <c r="K17" s="151"/>
      <c r="L17" s="23" t="str">
        <f t="shared" si="2"/>
        <v xml:space="preserve"> </v>
      </c>
      <c r="M17" s="24" t="str">
        <f t="shared" si="3"/>
        <v xml:space="preserve"> </v>
      </c>
      <c r="N17" s="26"/>
      <c r="O17" s="38"/>
      <c r="P17" s="39"/>
      <c r="Q17" s="151"/>
      <c r="R17" s="151"/>
      <c r="S17" s="62"/>
      <c r="T17" s="24"/>
    </row>
    <row r="18" spans="1:20" ht="19">
      <c r="A18" s="261" t="s">
        <v>1</v>
      </c>
      <c r="B18" s="262"/>
      <c r="C18" s="151">
        <v>2</v>
      </c>
      <c r="D18" s="151" t="s">
        <v>51</v>
      </c>
      <c r="E18" s="23">
        <f t="shared" si="4"/>
        <v>7.5</v>
      </c>
      <c r="F18" s="24" t="str">
        <f t="shared" si="5"/>
        <v>dl</v>
      </c>
      <c r="G18" s="26"/>
      <c r="H18" s="261"/>
      <c r="I18" s="262"/>
      <c r="J18" s="151"/>
      <c r="K18" s="151"/>
      <c r="L18" s="23" t="str">
        <f t="shared" si="2"/>
        <v xml:space="preserve"> </v>
      </c>
      <c r="M18" s="24" t="str">
        <f t="shared" si="3"/>
        <v xml:space="preserve"> </v>
      </c>
      <c r="N18" s="26"/>
      <c r="O18" s="38"/>
      <c r="P18" s="39"/>
      <c r="Q18" s="151"/>
      <c r="R18" s="151"/>
      <c r="S18" s="62"/>
      <c r="T18" s="24"/>
    </row>
    <row r="19" spans="1:20" ht="19">
      <c r="A19" s="261" t="s">
        <v>148</v>
      </c>
      <c r="B19" s="262"/>
      <c r="C19" s="151">
        <v>2</v>
      </c>
      <c r="D19" s="151" t="s">
        <v>107</v>
      </c>
      <c r="E19" s="23">
        <f t="shared" si="4"/>
        <v>7.5</v>
      </c>
      <c r="F19" s="24" t="str">
        <f t="shared" si="5"/>
        <v>spsk</v>
      </c>
      <c r="G19" s="26"/>
      <c r="H19" s="261"/>
      <c r="I19" s="262"/>
      <c r="J19" s="151"/>
      <c r="K19" s="151"/>
      <c r="L19" s="23" t="str">
        <f t="shared" si="2"/>
        <v xml:space="preserve"> </v>
      </c>
      <c r="M19" s="24" t="str">
        <f t="shared" si="3"/>
        <v xml:space="preserve"> </v>
      </c>
      <c r="N19" s="26"/>
      <c r="O19" s="38"/>
      <c r="P19" s="39"/>
      <c r="Q19" s="151"/>
      <c r="R19" s="151"/>
      <c r="S19" s="62"/>
      <c r="T19" s="24"/>
    </row>
    <row r="20" spans="1:20" ht="19">
      <c r="A20" s="261" t="s">
        <v>41</v>
      </c>
      <c r="B20" s="262"/>
      <c r="C20" s="151">
        <v>25</v>
      </c>
      <c r="D20" s="151" t="s">
        <v>50</v>
      </c>
      <c r="E20" s="23">
        <f t="shared" si="4"/>
        <v>93.75</v>
      </c>
      <c r="F20" s="24" t="str">
        <f t="shared" si="5"/>
        <v>g</v>
      </c>
      <c r="G20" s="26"/>
      <c r="H20" s="261"/>
      <c r="I20" s="262"/>
      <c r="J20" s="151"/>
      <c r="K20" s="151"/>
      <c r="L20" s="23" t="str">
        <f t="shared" si="2"/>
        <v xml:space="preserve"> </v>
      </c>
      <c r="M20" s="24" t="str">
        <f t="shared" si="3"/>
        <v xml:space="preserve"> </v>
      </c>
      <c r="N20" s="26"/>
      <c r="O20" s="38"/>
      <c r="P20" s="39"/>
      <c r="Q20" s="151"/>
      <c r="R20" s="151"/>
      <c r="S20" s="62"/>
      <c r="T20" s="24"/>
    </row>
    <row r="21" spans="1:20" ht="20">
      <c r="A21" s="411" t="s">
        <v>64</v>
      </c>
      <c r="B21" s="412"/>
      <c r="C21" s="412"/>
      <c r="D21" s="412"/>
      <c r="E21" s="412"/>
      <c r="F21" s="413"/>
      <c r="H21" s="411" t="s">
        <v>64</v>
      </c>
      <c r="I21" s="412"/>
      <c r="J21" s="412"/>
      <c r="K21" s="412"/>
      <c r="L21" s="412"/>
      <c r="M21" s="413"/>
      <c r="O21" s="411"/>
      <c r="P21" s="412"/>
      <c r="Q21" s="412"/>
      <c r="R21" s="412"/>
      <c r="S21" s="412"/>
      <c r="T21" s="413"/>
    </row>
    <row r="22" spans="1:20" ht="20" customHeight="1">
      <c r="A22" s="44">
        <v>1</v>
      </c>
      <c r="B22" s="264" t="s">
        <v>270</v>
      </c>
      <c r="C22" s="264"/>
      <c r="D22" s="264"/>
      <c r="E22" s="264"/>
      <c r="F22" s="401"/>
      <c r="H22" s="44">
        <v>1</v>
      </c>
      <c r="I22" s="252" t="s">
        <v>137</v>
      </c>
      <c r="J22" s="252"/>
      <c r="K22" s="252"/>
      <c r="L22" s="252"/>
      <c r="M22" s="253"/>
      <c r="O22" s="44">
        <v>1</v>
      </c>
      <c r="P22" s="252"/>
      <c r="Q22" s="252"/>
      <c r="R22" s="252"/>
      <c r="S22" s="252"/>
      <c r="T22" s="253"/>
    </row>
    <row r="23" spans="1:20" ht="20" customHeight="1">
      <c r="A23" s="44">
        <v>2</v>
      </c>
      <c r="B23" s="264" t="s">
        <v>127</v>
      </c>
      <c r="C23" s="264"/>
      <c r="D23" s="264"/>
      <c r="E23" s="264"/>
      <c r="F23" s="401"/>
      <c r="H23" s="44">
        <v>2</v>
      </c>
      <c r="I23" s="252" t="s">
        <v>138</v>
      </c>
      <c r="J23" s="252"/>
      <c r="K23" s="252"/>
      <c r="L23" s="252"/>
      <c r="M23" s="253"/>
      <c r="O23" s="44">
        <v>2</v>
      </c>
      <c r="P23" s="252"/>
      <c r="Q23" s="252"/>
      <c r="R23" s="252"/>
      <c r="S23" s="252"/>
      <c r="T23" s="253"/>
    </row>
    <row r="24" spans="1:20" ht="20" customHeight="1">
      <c r="A24" s="44">
        <v>3</v>
      </c>
      <c r="B24" s="264" t="s">
        <v>204</v>
      </c>
      <c r="C24" s="264"/>
      <c r="D24" s="264"/>
      <c r="E24" s="264"/>
      <c r="F24" s="401"/>
      <c r="H24" s="44">
        <v>3</v>
      </c>
      <c r="I24" s="252" t="s">
        <v>139</v>
      </c>
      <c r="J24" s="252"/>
      <c r="K24" s="252"/>
      <c r="L24" s="252"/>
      <c r="M24" s="253"/>
      <c r="O24" s="44">
        <v>3</v>
      </c>
      <c r="P24" s="252"/>
      <c r="Q24" s="252"/>
      <c r="R24" s="252"/>
      <c r="S24" s="252"/>
      <c r="T24" s="253"/>
    </row>
    <row r="25" spans="1:20" ht="20">
      <c r="A25" s="44">
        <v>4</v>
      </c>
      <c r="B25" s="264" t="s">
        <v>205</v>
      </c>
      <c r="C25" s="264"/>
      <c r="D25" s="264"/>
      <c r="E25" s="264"/>
      <c r="F25" s="401"/>
      <c r="H25" s="44">
        <v>4</v>
      </c>
      <c r="I25" s="252" t="s">
        <v>140</v>
      </c>
      <c r="J25" s="252"/>
      <c r="K25" s="252"/>
      <c r="L25" s="252"/>
      <c r="M25" s="253"/>
      <c r="O25" s="44">
        <v>4</v>
      </c>
      <c r="P25" s="252"/>
      <c r="Q25" s="252"/>
      <c r="R25" s="252"/>
      <c r="S25" s="252"/>
      <c r="T25" s="253"/>
    </row>
    <row r="26" spans="1:20" ht="20">
      <c r="A26" s="44">
        <v>5</v>
      </c>
      <c r="B26" s="264" t="s">
        <v>206</v>
      </c>
      <c r="C26" s="264"/>
      <c r="D26" s="264"/>
      <c r="E26" s="264"/>
      <c r="F26" s="401"/>
      <c r="H26" s="44">
        <v>5</v>
      </c>
      <c r="I26" s="252" t="s">
        <v>141</v>
      </c>
      <c r="J26" s="252"/>
      <c r="K26" s="252"/>
      <c r="L26" s="252"/>
      <c r="M26" s="253"/>
      <c r="O26" s="44">
        <v>5</v>
      </c>
      <c r="P26" s="252"/>
      <c r="Q26" s="252"/>
      <c r="R26" s="252"/>
      <c r="S26" s="252"/>
      <c r="T26" s="253"/>
    </row>
    <row r="27" spans="1:20" ht="20" customHeight="1">
      <c r="A27" s="44">
        <v>6</v>
      </c>
      <c r="B27" s="264" t="s">
        <v>239</v>
      </c>
      <c r="C27" s="264"/>
      <c r="D27" s="264"/>
      <c r="E27" s="264"/>
      <c r="F27" s="401"/>
      <c r="H27" s="44">
        <v>6</v>
      </c>
      <c r="I27" s="264" t="s">
        <v>142</v>
      </c>
      <c r="J27" s="264"/>
      <c r="K27" s="264"/>
      <c r="L27" s="264"/>
      <c r="M27" s="401"/>
      <c r="O27" s="44">
        <v>6</v>
      </c>
      <c r="P27" s="252"/>
      <c r="Q27" s="252"/>
      <c r="R27" s="252"/>
      <c r="S27" s="252"/>
      <c r="T27" s="253"/>
    </row>
    <row r="28" spans="1:20" ht="20">
      <c r="A28" s="44">
        <v>7</v>
      </c>
      <c r="B28" s="264" t="s">
        <v>208</v>
      </c>
      <c r="C28" s="264"/>
      <c r="D28" s="264"/>
      <c r="E28" s="264"/>
      <c r="F28" s="401"/>
      <c r="H28" s="44">
        <v>7</v>
      </c>
      <c r="I28" s="264" t="s">
        <v>128</v>
      </c>
      <c r="J28" s="264"/>
      <c r="K28" s="264"/>
      <c r="L28" s="264"/>
      <c r="M28" s="401"/>
      <c r="O28" s="44">
        <v>7</v>
      </c>
      <c r="P28" s="252"/>
      <c r="Q28" s="252"/>
      <c r="R28" s="252"/>
      <c r="S28" s="252"/>
      <c r="T28" s="253"/>
    </row>
    <row r="29" spans="1:20" ht="20">
      <c r="A29" s="44">
        <v>8</v>
      </c>
      <c r="B29" s="264" t="s">
        <v>209</v>
      </c>
      <c r="C29" s="264"/>
      <c r="D29" s="264"/>
      <c r="E29" s="264"/>
      <c r="F29" s="401"/>
      <c r="H29" s="44">
        <v>8</v>
      </c>
      <c r="I29" s="46" t="s">
        <v>131</v>
      </c>
      <c r="J29" s="46"/>
      <c r="K29" s="46"/>
      <c r="L29" s="46"/>
      <c r="M29" s="47"/>
      <c r="O29" s="44">
        <v>8</v>
      </c>
      <c r="P29" s="252"/>
      <c r="Q29" s="252"/>
      <c r="R29" s="252"/>
      <c r="S29" s="252"/>
      <c r="T29" s="253"/>
    </row>
    <row r="30" spans="1:20" ht="20">
      <c r="A30" s="44">
        <v>9</v>
      </c>
      <c r="B30" s="46" t="s">
        <v>128</v>
      </c>
      <c r="C30" s="46"/>
      <c r="D30" s="46"/>
      <c r="E30" s="46"/>
      <c r="F30" s="47"/>
      <c r="H30" s="44">
        <v>9</v>
      </c>
      <c r="I30" s="252"/>
      <c r="J30" s="252"/>
      <c r="K30" s="252"/>
      <c r="L30" s="252"/>
      <c r="M30" s="253"/>
      <c r="O30" s="44">
        <v>9</v>
      </c>
      <c r="P30" s="252"/>
      <c r="Q30" s="252"/>
      <c r="R30" s="252"/>
      <c r="S30" s="252"/>
      <c r="T30" s="253"/>
    </row>
    <row r="31" spans="1:20" ht="20" customHeight="1">
      <c r="A31" s="44">
        <v>10</v>
      </c>
      <c r="B31" s="46" t="s">
        <v>131</v>
      </c>
      <c r="C31" s="46"/>
      <c r="D31" s="46"/>
      <c r="E31" s="46"/>
      <c r="F31" s="47"/>
      <c r="H31" s="44">
        <v>10</v>
      </c>
      <c r="I31" s="252" t="s">
        <v>143</v>
      </c>
      <c r="J31" s="252"/>
      <c r="K31" s="252"/>
      <c r="L31" s="252"/>
      <c r="M31" s="253"/>
      <c r="O31" s="44">
        <v>10</v>
      </c>
      <c r="P31" s="252"/>
      <c r="Q31" s="252"/>
      <c r="R31" s="252"/>
      <c r="S31" s="252"/>
      <c r="T31" s="253"/>
    </row>
    <row r="32" spans="1:20" ht="20">
      <c r="A32" s="44">
        <v>11</v>
      </c>
      <c r="B32" s="46" t="s">
        <v>240</v>
      </c>
      <c r="C32" s="46"/>
      <c r="D32" s="46"/>
      <c r="E32" s="46"/>
      <c r="F32" s="47"/>
      <c r="H32" s="44">
        <v>11</v>
      </c>
      <c r="I32" s="252"/>
      <c r="J32" s="252"/>
      <c r="K32" s="252"/>
      <c r="L32" s="252"/>
      <c r="M32" s="253"/>
      <c r="O32" s="44">
        <v>11</v>
      </c>
      <c r="P32" s="252"/>
      <c r="Q32" s="252"/>
      <c r="R32" s="252"/>
      <c r="S32" s="252"/>
      <c r="T32" s="253"/>
    </row>
    <row r="33" spans="1:20" ht="20">
      <c r="A33" s="66"/>
      <c r="B33" s="435" t="s">
        <v>271</v>
      </c>
      <c r="C33" s="435"/>
      <c r="D33" s="435"/>
      <c r="E33" s="435"/>
      <c r="F33" s="436"/>
      <c r="H33" s="44">
        <v>12</v>
      </c>
      <c r="I33" s="252"/>
      <c r="J33" s="252"/>
      <c r="K33" s="252"/>
      <c r="L33" s="252"/>
      <c r="M33" s="253"/>
      <c r="O33" s="44">
        <v>12</v>
      </c>
      <c r="P33" s="252"/>
      <c r="Q33" s="252"/>
      <c r="R33" s="252"/>
      <c r="S33" s="252"/>
      <c r="T33" s="253"/>
    </row>
    <row r="34" spans="1:20" ht="20">
      <c r="A34" s="44">
        <v>1</v>
      </c>
      <c r="B34" s="264" t="s">
        <v>272</v>
      </c>
      <c r="C34" s="264"/>
      <c r="D34" s="264"/>
      <c r="E34" s="264"/>
      <c r="F34" s="401"/>
      <c r="H34" s="44">
        <v>13</v>
      </c>
      <c r="I34" s="252"/>
      <c r="J34" s="252"/>
      <c r="K34" s="252"/>
      <c r="L34" s="252"/>
      <c r="M34" s="253"/>
      <c r="O34" s="44">
        <v>13</v>
      </c>
      <c r="P34" s="252"/>
      <c r="Q34" s="252"/>
      <c r="R34" s="252"/>
      <c r="S34" s="252"/>
      <c r="T34" s="253"/>
    </row>
    <row r="35" spans="1:20" ht="20">
      <c r="A35" s="44">
        <v>2</v>
      </c>
      <c r="B35" s="264" t="s">
        <v>273</v>
      </c>
      <c r="C35" s="264"/>
      <c r="D35" s="264"/>
      <c r="E35" s="264"/>
      <c r="F35" s="401"/>
      <c r="H35" s="44">
        <v>14</v>
      </c>
      <c r="I35" s="252"/>
      <c r="J35" s="252"/>
      <c r="K35" s="252"/>
      <c r="L35" s="252"/>
      <c r="M35" s="253"/>
      <c r="O35" s="44">
        <v>14</v>
      </c>
      <c r="P35" s="252"/>
      <c r="Q35" s="252"/>
      <c r="R35" s="252"/>
      <c r="S35" s="252"/>
      <c r="T35" s="253"/>
    </row>
    <row r="36" spans="1:20" ht="20">
      <c r="A36" s="44">
        <v>3</v>
      </c>
      <c r="B36" s="264" t="s">
        <v>129</v>
      </c>
      <c r="C36" s="264"/>
      <c r="D36" s="264"/>
      <c r="E36" s="264"/>
      <c r="F36" s="401"/>
      <c r="H36" s="44">
        <v>15</v>
      </c>
      <c r="I36" s="252"/>
      <c r="J36" s="252"/>
      <c r="K36" s="252"/>
      <c r="L36" s="252"/>
      <c r="M36" s="253"/>
      <c r="O36" s="44">
        <v>15</v>
      </c>
      <c r="P36" s="252"/>
      <c r="Q36" s="252"/>
      <c r="R36" s="252"/>
      <c r="S36" s="252"/>
      <c r="T36" s="253"/>
    </row>
    <row r="37" spans="1:20" ht="21" thickBot="1">
      <c r="A37" s="45"/>
      <c r="B37" s="404"/>
      <c r="C37" s="404"/>
      <c r="D37" s="404"/>
      <c r="E37" s="404"/>
      <c r="F37" s="405"/>
      <c r="H37" s="45">
        <v>16</v>
      </c>
      <c r="I37" s="254"/>
      <c r="J37" s="254"/>
      <c r="K37" s="254"/>
      <c r="L37" s="254"/>
      <c r="M37" s="255"/>
      <c r="O37" s="45">
        <v>16</v>
      </c>
      <c r="P37" s="254"/>
      <c r="Q37" s="254"/>
      <c r="R37" s="254"/>
      <c r="S37" s="254"/>
      <c r="T37" s="255"/>
    </row>
    <row r="39" spans="1:20" ht="14">
      <c r="I39" s="48"/>
    </row>
    <row r="40" spans="1:20" ht="14">
      <c r="I40" s="48"/>
    </row>
    <row r="41" spans="1:20" ht="14">
      <c r="I41" s="48"/>
    </row>
    <row r="42" spans="1:20" ht="14">
      <c r="I42" s="48"/>
    </row>
  </sheetData>
  <mergeCells count="96">
    <mergeCell ref="I36:M36"/>
    <mergeCell ref="I37:M37"/>
    <mergeCell ref="P34:T34"/>
    <mergeCell ref="P35:T35"/>
    <mergeCell ref="P36:T36"/>
    <mergeCell ref="P37:T37"/>
    <mergeCell ref="B33:F33"/>
    <mergeCell ref="B34:F34"/>
    <mergeCell ref="I30:M30"/>
    <mergeCell ref="I34:M34"/>
    <mergeCell ref="I35:M35"/>
    <mergeCell ref="B36:F36"/>
    <mergeCell ref="B37:F37"/>
    <mergeCell ref="B23:F23"/>
    <mergeCell ref="I23:M23"/>
    <mergeCell ref="P23:T23"/>
    <mergeCell ref="I32:M32"/>
    <mergeCell ref="P32:T32"/>
    <mergeCell ref="I33:M33"/>
    <mergeCell ref="P33:T33"/>
    <mergeCell ref="B35:F35"/>
    <mergeCell ref="B29:F29"/>
    <mergeCell ref="P29:T29"/>
    <mergeCell ref="P30:T30"/>
    <mergeCell ref="I31:M31"/>
    <mergeCell ref="P31:T31"/>
    <mergeCell ref="B27:F27"/>
    <mergeCell ref="I27:M27"/>
    <mergeCell ref="P27:T27"/>
    <mergeCell ref="B28:F28"/>
    <mergeCell ref="I28:M28"/>
    <mergeCell ref="P28:T28"/>
    <mergeCell ref="B25:F25"/>
    <mergeCell ref="I25:M25"/>
    <mergeCell ref="P25:T25"/>
    <mergeCell ref="B26:F26"/>
    <mergeCell ref="I26:M26"/>
    <mergeCell ref="P26:T26"/>
    <mergeCell ref="O21:T21"/>
    <mergeCell ref="B22:F22"/>
    <mergeCell ref="I22:M22"/>
    <mergeCell ref="P22:T22"/>
    <mergeCell ref="B24:F24"/>
    <mergeCell ref="I24:M24"/>
    <mergeCell ref="P24:T24"/>
    <mergeCell ref="A19:B19"/>
    <mergeCell ref="H19:I19"/>
    <mergeCell ref="A20:B20"/>
    <mergeCell ref="H20:I20"/>
    <mergeCell ref="A21:F21"/>
    <mergeCell ref="H21:M21"/>
    <mergeCell ref="A16:B16"/>
    <mergeCell ref="H16:I16"/>
    <mergeCell ref="A17:B17"/>
    <mergeCell ref="H17:I17"/>
    <mergeCell ref="A18:B18"/>
    <mergeCell ref="H18:I18"/>
    <mergeCell ref="A14:B14"/>
    <mergeCell ref="H14:I14"/>
    <mergeCell ref="O14:P14"/>
    <mergeCell ref="A15:B15"/>
    <mergeCell ref="H15:I15"/>
    <mergeCell ref="O15:P15"/>
    <mergeCell ref="A12:B12"/>
    <mergeCell ref="H12:I12"/>
    <mergeCell ref="O12:P12"/>
    <mergeCell ref="A13:B13"/>
    <mergeCell ref="H13:I13"/>
    <mergeCell ref="O13:P13"/>
    <mergeCell ref="A10:B10"/>
    <mergeCell ref="H10:I10"/>
    <mergeCell ref="O10:P10"/>
    <mergeCell ref="A11:B11"/>
    <mergeCell ref="H11:I11"/>
    <mergeCell ref="O11:P11"/>
    <mergeCell ref="A8:B8"/>
    <mergeCell ref="H8:I8"/>
    <mergeCell ref="O8:P8"/>
    <mergeCell ref="A9:B9"/>
    <mergeCell ref="H9:I9"/>
    <mergeCell ref="O9:P9"/>
    <mergeCell ref="O4:Q4"/>
    <mergeCell ref="A7:B7"/>
    <mergeCell ref="H7:I7"/>
    <mergeCell ref="O7:P7"/>
    <mergeCell ref="A1:F1"/>
    <mergeCell ref="H1:M1"/>
    <mergeCell ref="O1:T1"/>
    <mergeCell ref="A3:F3"/>
    <mergeCell ref="H3:M3"/>
    <mergeCell ref="O3:T3"/>
    <mergeCell ref="A6:B6"/>
    <mergeCell ref="H6:I6"/>
    <mergeCell ref="O6:P6"/>
    <mergeCell ref="A4:C4"/>
    <mergeCell ref="H4:J4"/>
  </mergeCells>
  <pageMargins left="0.23622047244094491" right="0.11811023622047245" top="0.31496062992125984" bottom="0.11811023622047245" header="0.31496062992125984" footer="0.11811023622047245"/>
  <pageSetup paperSize="9" scale="71"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14">
    <pageSetUpPr fitToPage="1"/>
  </sheetPr>
  <dimension ref="A1:T37"/>
  <sheetViews>
    <sheetView zoomScale="80" zoomScaleNormal="80" workbookViewId="0">
      <selection activeCell="B34" sqref="B34:F34"/>
    </sheetView>
  </sheetViews>
  <sheetFormatPr baseColWidth="10" defaultColWidth="8.83203125" defaultRowHeight="13"/>
  <cols>
    <col min="1" max="1" width="4.33203125" customWidth="1"/>
    <col min="2" max="2" width="25.6640625" customWidth="1"/>
    <col min="3" max="3" width="6.6640625" customWidth="1"/>
    <col min="4" max="6" width="8.6640625" customWidth="1"/>
    <col min="7" max="7" width="3.1640625" customWidth="1"/>
    <col min="8" max="8" width="4.33203125" customWidth="1"/>
    <col min="9" max="9" width="25.6640625" customWidth="1"/>
    <col min="10" max="10" width="6.6640625" customWidth="1"/>
    <col min="11" max="13" width="8.6640625" customWidth="1"/>
    <col min="14" max="14" width="3.1640625" customWidth="1"/>
    <col min="15" max="15" width="4.33203125" customWidth="1"/>
    <col min="16" max="16" width="25.6640625" customWidth="1"/>
    <col min="17" max="17" width="6.6640625" customWidth="1"/>
    <col min="18" max="20" width="8.6640625" customWidth="1"/>
  </cols>
  <sheetData>
    <row r="1" spans="1:20" ht="25" thickBot="1">
      <c r="A1" s="421" t="s">
        <v>83</v>
      </c>
      <c r="B1" s="422"/>
      <c r="C1" s="422"/>
      <c r="D1" s="422"/>
      <c r="E1" s="422"/>
      <c r="F1" s="423"/>
      <c r="H1" s="421" t="s">
        <v>84</v>
      </c>
      <c r="I1" s="422"/>
      <c r="J1" s="422"/>
      <c r="K1" s="422"/>
      <c r="L1" s="422"/>
      <c r="M1" s="423"/>
      <c r="O1" s="421" t="s">
        <v>85</v>
      </c>
      <c r="P1" s="422"/>
      <c r="Q1" s="422"/>
      <c r="R1" s="422"/>
      <c r="S1" s="422"/>
      <c r="T1" s="423"/>
    </row>
    <row r="2" spans="1:20" ht="14" thickBot="1">
      <c r="A2" s="21"/>
      <c r="F2" s="22"/>
      <c r="H2" s="21"/>
      <c r="M2" s="22"/>
      <c r="O2" s="21"/>
      <c r="T2" s="22"/>
    </row>
    <row r="3" spans="1:20" ht="24">
      <c r="A3" s="374" t="s">
        <v>100</v>
      </c>
      <c r="B3" s="375"/>
      <c r="C3" s="375"/>
      <c r="D3" s="375"/>
      <c r="E3" s="375"/>
      <c r="F3" s="376"/>
      <c r="H3" s="374" t="s">
        <v>101</v>
      </c>
      <c r="I3" s="375"/>
      <c r="J3" s="375"/>
      <c r="K3" s="375"/>
      <c r="L3" s="375"/>
      <c r="M3" s="376"/>
      <c r="O3" s="374" t="s">
        <v>102</v>
      </c>
      <c r="P3" s="375"/>
      <c r="Q3" s="375"/>
      <c r="R3" s="375"/>
      <c r="S3" s="375"/>
      <c r="T3" s="376"/>
    </row>
    <row r="4" spans="1:20" ht="20">
      <c r="A4" s="316"/>
      <c r="B4" s="353"/>
      <c r="C4" s="353"/>
      <c r="D4" s="353"/>
      <c r="E4" s="16" t="s">
        <v>99</v>
      </c>
      <c r="F4" s="17"/>
      <c r="H4" s="316"/>
      <c r="I4" s="353"/>
      <c r="J4" s="353"/>
      <c r="K4" s="353"/>
      <c r="L4" s="16" t="s">
        <v>99</v>
      </c>
      <c r="M4" s="17"/>
      <c r="O4" s="21"/>
      <c r="S4" s="16" t="s">
        <v>99</v>
      </c>
      <c r="T4" s="17"/>
    </row>
    <row r="5" spans="1:20" ht="20">
      <c r="A5" s="30" t="s">
        <v>82</v>
      </c>
      <c r="B5" s="28"/>
      <c r="C5" s="28">
        <v>2</v>
      </c>
      <c r="D5" s="28" t="s">
        <v>49</v>
      </c>
      <c r="E5" s="28">
        <v>15</v>
      </c>
      <c r="F5" s="29" t="s">
        <v>49</v>
      </c>
      <c r="H5" s="30" t="s">
        <v>82</v>
      </c>
      <c r="I5" s="28"/>
      <c r="J5" s="28">
        <v>2</v>
      </c>
      <c r="K5" s="28" t="s">
        <v>49</v>
      </c>
      <c r="L5" s="28">
        <v>15</v>
      </c>
      <c r="M5" s="29" t="s">
        <v>49</v>
      </c>
      <c r="O5" s="30" t="s">
        <v>82</v>
      </c>
      <c r="P5" s="28"/>
      <c r="Q5" s="28">
        <v>4</v>
      </c>
      <c r="R5" s="28" t="s">
        <v>49</v>
      </c>
      <c r="S5" s="28">
        <v>15</v>
      </c>
      <c r="T5" s="29" t="s">
        <v>49</v>
      </c>
    </row>
    <row r="6" spans="1:20" ht="19">
      <c r="A6" s="265"/>
      <c r="B6" s="266"/>
      <c r="C6" s="151"/>
      <c r="D6" s="151"/>
      <c r="E6" s="23" t="str">
        <f>IF(ISBLANK(C6)," ",C6/$C$5*$E$5)</f>
        <v xml:space="preserve"> </v>
      </c>
      <c r="F6" s="24" t="str">
        <f>IF(ISBLANK(D6)," ",D6)</f>
        <v xml:space="preserve"> </v>
      </c>
      <c r="G6" s="26"/>
      <c r="H6" s="265"/>
      <c r="I6" s="266"/>
      <c r="J6" s="151"/>
      <c r="K6" s="151"/>
      <c r="L6" s="23" t="str">
        <f>IF(ISBLANK(J6)," ",J6/$J$5*$L$5)</f>
        <v xml:space="preserve"> </v>
      </c>
      <c r="M6" s="24" t="str">
        <f>IF(ISBLANK(K6)," ",K6)</f>
        <v xml:space="preserve"> </v>
      </c>
      <c r="N6" s="26"/>
      <c r="O6" s="261"/>
      <c r="P6" s="262"/>
      <c r="Q6" s="151"/>
      <c r="R6" s="151"/>
      <c r="S6" s="23" t="str">
        <f>IF(ISBLANK(Q6)," ",Q6/$Q$5*$S$5)</f>
        <v xml:space="preserve"> </v>
      </c>
      <c r="T6" s="24" t="str">
        <f>IF(ISBLANK(R6)," ",R6)</f>
        <v xml:space="preserve"> </v>
      </c>
    </row>
    <row r="7" spans="1:20" ht="19">
      <c r="A7" s="265"/>
      <c r="B7" s="266"/>
      <c r="C7" s="151"/>
      <c r="D7" s="151"/>
      <c r="E7" s="23" t="str">
        <f t="shared" ref="E7:E19" si="0">IF(ISBLANK(C7)," ",C7/$C$5*$E$5)</f>
        <v xml:space="preserve"> </v>
      </c>
      <c r="F7" s="24" t="str">
        <f t="shared" ref="F7:F19" si="1">IF(ISBLANK(D7)," ",D7)</f>
        <v xml:space="preserve"> </v>
      </c>
      <c r="G7" s="26"/>
      <c r="H7" s="265"/>
      <c r="I7" s="266"/>
      <c r="J7" s="151"/>
      <c r="K7" s="151"/>
      <c r="L7" s="23" t="str">
        <f t="shared" ref="L7:L19" si="2">IF(ISBLANK(J7)," ",J7/$J$5*$L$5)</f>
        <v xml:space="preserve"> </v>
      </c>
      <c r="M7" s="24" t="str">
        <f t="shared" ref="M7:M19" si="3">IF(ISBLANK(K7)," ",K7)</f>
        <v xml:space="preserve"> </v>
      </c>
      <c r="N7" s="26"/>
      <c r="O7" s="261"/>
      <c r="P7" s="262"/>
      <c r="Q7" s="151"/>
      <c r="R7" s="151"/>
      <c r="S7" s="23" t="str">
        <f t="shared" ref="S7:S19" si="4">IF(ISBLANK(Q7)," ",Q7/$Q$5*$S$5)</f>
        <v xml:space="preserve"> </v>
      </c>
      <c r="T7" s="24" t="str">
        <f t="shared" ref="T7:T19" si="5">IF(ISBLANK(R7)," ",R7)</f>
        <v xml:space="preserve"> </v>
      </c>
    </row>
    <row r="8" spans="1:20" ht="19">
      <c r="A8" s="265"/>
      <c r="B8" s="266"/>
      <c r="C8" s="151"/>
      <c r="D8" s="151"/>
      <c r="E8" s="23" t="str">
        <f t="shared" si="0"/>
        <v xml:space="preserve"> </v>
      </c>
      <c r="F8" s="24" t="str">
        <f t="shared" si="1"/>
        <v xml:space="preserve"> </v>
      </c>
      <c r="G8" s="26"/>
      <c r="H8" s="265"/>
      <c r="I8" s="266"/>
      <c r="J8" s="151"/>
      <c r="K8" s="151"/>
      <c r="L8" s="23" t="str">
        <f t="shared" si="2"/>
        <v xml:space="preserve"> </v>
      </c>
      <c r="M8" s="24" t="str">
        <f t="shared" si="3"/>
        <v xml:space="preserve"> </v>
      </c>
      <c r="N8" s="26"/>
      <c r="O8" s="261"/>
      <c r="P8" s="262"/>
      <c r="Q8" s="151"/>
      <c r="R8" s="151"/>
      <c r="S8" s="23" t="str">
        <f t="shared" si="4"/>
        <v xml:space="preserve"> </v>
      </c>
      <c r="T8" s="24" t="str">
        <f t="shared" si="5"/>
        <v xml:space="preserve"> </v>
      </c>
    </row>
    <row r="9" spans="1:20" ht="19">
      <c r="A9" s="265"/>
      <c r="B9" s="266"/>
      <c r="C9" s="151"/>
      <c r="D9" s="151"/>
      <c r="E9" s="23" t="str">
        <f t="shared" si="0"/>
        <v xml:space="preserve"> </v>
      </c>
      <c r="F9" s="24" t="str">
        <f t="shared" si="1"/>
        <v xml:space="preserve"> </v>
      </c>
      <c r="G9" s="26"/>
      <c r="H9" s="265"/>
      <c r="I9" s="266"/>
      <c r="J9" s="151"/>
      <c r="K9" s="151"/>
      <c r="L9" s="23" t="str">
        <f t="shared" si="2"/>
        <v xml:space="preserve"> </v>
      </c>
      <c r="M9" s="24" t="str">
        <f t="shared" si="3"/>
        <v xml:space="preserve"> </v>
      </c>
      <c r="N9" s="26"/>
      <c r="O9" s="261"/>
      <c r="P9" s="262"/>
      <c r="Q9" s="151"/>
      <c r="R9" s="151"/>
      <c r="S9" s="23" t="str">
        <f t="shared" si="4"/>
        <v xml:space="preserve"> </v>
      </c>
      <c r="T9" s="24" t="str">
        <f t="shared" si="5"/>
        <v xml:space="preserve"> </v>
      </c>
    </row>
    <row r="10" spans="1:20" ht="19">
      <c r="A10" s="265"/>
      <c r="B10" s="266"/>
      <c r="C10" s="151"/>
      <c r="D10" s="151"/>
      <c r="E10" s="23" t="str">
        <f t="shared" si="0"/>
        <v xml:space="preserve"> </v>
      </c>
      <c r="F10" s="24" t="str">
        <f t="shared" si="1"/>
        <v xml:space="preserve"> </v>
      </c>
      <c r="G10" s="26"/>
      <c r="H10" s="265"/>
      <c r="I10" s="266"/>
      <c r="J10" s="151"/>
      <c r="K10" s="151"/>
      <c r="L10" s="23" t="str">
        <f t="shared" si="2"/>
        <v xml:space="preserve"> </v>
      </c>
      <c r="M10" s="24" t="str">
        <f t="shared" si="3"/>
        <v xml:space="preserve"> </v>
      </c>
      <c r="N10" s="26"/>
      <c r="O10" s="261"/>
      <c r="P10" s="262"/>
      <c r="Q10" s="151"/>
      <c r="R10" s="151"/>
      <c r="S10" s="23" t="str">
        <f t="shared" si="4"/>
        <v xml:space="preserve"> </v>
      </c>
      <c r="T10" s="24" t="str">
        <f t="shared" si="5"/>
        <v xml:space="preserve"> </v>
      </c>
    </row>
    <row r="11" spans="1:20" ht="19">
      <c r="A11" s="265"/>
      <c r="B11" s="266"/>
      <c r="C11" s="151"/>
      <c r="D11" s="151"/>
      <c r="E11" s="23" t="str">
        <f t="shared" si="0"/>
        <v xml:space="preserve"> </v>
      </c>
      <c r="F11" s="24" t="str">
        <f t="shared" si="1"/>
        <v xml:space="preserve"> </v>
      </c>
      <c r="G11" s="26"/>
      <c r="H11" s="265"/>
      <c r="I11" s="266"/>
      <c r="J11" s="151"/>
      <c r="K11" s="151"/>
      <c r="L11" s="23" t="str">
        <f t="shared" si="2"/>
        <v xml:space="preserve"> </v>
      </c>
      <c r="M11" s="24" t="str">
        <f t="shared" si="3"/>
        <v xml:space="preserve"> </v>
      </c>
      <c r="N11" s="26"/>
      <c r="O11" s="261"/>
      <c r="P11" s="262"/>
      <c r="Q11" s="151"/>
      <c r="R11" s="151"/>
      <c r="S11" s="23" t="str">
        <f t="shared" si="4"/>
        <v xml:space="preserve"> </v>
      </c>
      <c r="T11" s="24" t="str">
        <f t="shared" si="5"/>
        <v xml:space="preserve"> </v>
      </c>
    </row>
    <row r="12" spans="1:20" ht="19">
      <c r="A12" s="265"/>
      <c r="B12" s="266"/>
      <c r="C12" s="151"/>
      <c r="D12" s="151"/>
      <c r="E12" s="23" t="str">
        <f t="shared" si="0"/>
        <v xml:space="preserve"> </v>
      </c>
      <c r="F12" s="24" t="str">
        <f t="shared" si="1"/>
        <v xml:space="preserve"> </v>
      </c>
      <c r="G12" s="26"/>
      <c r="H12" s="265"/>
      <c r="I12" s="266"/>
      <c r="J12" s="151"/>
      <c r="K12" s="151"/>
      <c r="L12" s="23" t="str">
        <f t="shared" si="2"/>
        <v xml:space="preserve"> </v>
      </c>
      <c r="M12" s="24" t="str">
        <f t="shared" si="3"/>
        <v xml:space="preserve"> </v>
      </c>
      <c r="N12" s="26"/>
      <c r="O12" s="261"/>
      <c r="P12" s="262"/>
      <c r="Q12" s="151"/>
      <c r="R12" s="151"/>
      <c r="S12" s="23" t="str">
        <f t="shared" si="4"/>
        <v xml:space="preserve"> </v>
      </c>
      <c r="T12" s="24" t="str">
        <f t="shared" si="5"/>
        <v xml:space="preserve"> </v>
      </c>
    </row>
    <row r="13" spans="1:20" ht="19">
      <c r="A13" s="265"/>
      <c r="B13" s="266"/>
      <c r="C13" s="151"/>
      <c r="D13" s="151"/>
      <c r="E13" s="23" t="str">
        <f t="shared" si="0"/>
        <v xml:space="preserve"> </v>
      </c>
      <c r="F13" s="24" t="str">
        <f t="shared" si="1"/>
        <v xml:space="preserve"> </v>
      </c>
      <c r="G13" s="26"/>
      <c r="H13" s="265"/>
      <c r="I13" s="266"/>
      <c r="J13" s="151"/>
      <c r="K13" s="151"/>
      <c r="L13" s="23" t="str">
        <f t="shared" si="2"/>
        <v xml:space="preserve"> </v>
      </c>
      <c r="M13" s="24" t="str">
        <f t="shared" si="3"/>
        <v xml:space="preserve"> </v>
      </c>
      <c r="N13" s="26"/>
      <c r="O13" s="261"/>
      <c r="P13" s="262"/>
      <c r="Q13" s="151"/>
      <c r="R13" s="151"/>
      <c r="S13" s="23" t="str">
        <f t="shared" si="4"/>
        <v xml:space="preserve"> </v>
      </c>
      <c r="T13" s="24" t="str">
        <f t="shared" si="5"/>
        <v xml:space="preserve"> </v>
      </c>
    </row>
    <row r="14" spans="1:20" ht="19">
      <c r="A14" s="261"/>
      <c r="B14" s="262"/>
      <c r="C14" s="151"/>
      <c r="D14" s="151"/>
      <c r="E14" s="23" t="str">
        <f t="shared" si="0"/>
        <v xml:space="preserve"> </v>
      </c>
      <c r="F14" s="24" t="str">
        <f t="shared" si="1"/>
        <v xml:space="preserve"> </v>
      </c>
      <c r="G14" s="26"/>
      <c r="H14" s="261"/>
      <c r="I14" s="262"/>
      <c r="J14" s="151"/>
      <c r="K14" s="151"/>
      <c r="L14" s="23" t="str">
        <f t="shared" si="2"/>
        <v xml:space="preserve"> </v>
      </c>
      <c r="M14" s="24" t="str">
        <f t="shared" si="3"/>
        <v xml:space="preserve"> </v>
      </c>
      <c r="N14" s="26"/>
      <c r="O14" s="261"/>
      <c r="P14" s="262"/>
      <c r="Q14" s="151"/>
      <c r="R14" s="151"/>
      <c r="S14" s="23" t="str">
        <f t="shared" si="4"/>
        <v xml:space="preserve"> </v>
      </c>
      <c r="T14" s="24" t="str">
        <f t="shared" si="5"/>
        <v xml:space="preserve"> </v>
      </c>
    </row>
    <row r="15" spans="1:20" ht="19">
      <c r="A15" s="261"/>
      <c r="B15" s="262"/>
      <c r="C15" s="151"/>
      <c r="D15" s="151"/>
      <c r="E15" s="23" t="str">
        <f t="shared" si="0"/>
        <v xml:space="preserve"> </v>
      </c>
      <c r="F15" s="24" t="str">
        <f t="shared" si="1"/>
        <v xml:space="preserve"> </v>
      </c>
      <c r="G15" s="26"/>
      <c r="H15" s="261"/>
      <c r="I15" s="262"/>
      <c r="J15" s="151"/>
      <c r="K15" s="151"/>
      <c r="L15" s="23" t="str">
        <f t="shared" si="2"/>
        <v xml:space="preserve"> </v>
      </c>
      <c r="M15" s="24" t="str">
        <f t="shared" si="3"/>
        <v xml:space="preserve"> </v>
      </c>
      <c r="N15" s="26"/>
      <c r="O15" s="261"/>
      <c r="P15" s="262"/>
      <c r="Q15" s="151"/>
      <c r="R15" s="151"/>
      <c r="S15" s="23" t="str">
        <f t="shared" si="4"/>
        <v xml:space="preserve"> </v>
      </c>
      <c r="T15" s="24" t="str">
        <f t="shared" si="5"/>
        <v xml:space="preserve"> </v>
      </c>
    </row>
    <row r="16" spans="1:20" ht="19">
      <c r="A16" s="261"/>
      <c r="B16" s="262"/>
      <c r="C16" s="151"/>
      <c r="D16" s="151"/>
      <c r="E16" s="23" t="str">
        <f t="shared" si="0"/>
        <v xml:space="preserve"> </v>
      </c>
      <c r="F16" s="24" t="str">
        <f t="shared" si="1"/>
        <v xml:space="preserve"> </v>
      </c>
      <c r="G16" s="26"/>
      <c r="H16" s="261"/>
      <c r="I16" s="262"/>
      <c r="J16" s="151"/>
      <c r="K16" s="151"/>
      <c r="L16" s="23" t="str">
        <f t="shared" si="2"/>
        <v xml:space="preserve"> </v>
      </c>
      <c r="M16" s="24" t="str">
        <f t="shared" si="3"/>
        <v xml:space="preserve"> </v>
      </c>
      <c r="N16" s="26"/>
      <c r="O16" s="261"/>
      <c r="P16" s="262"/>
      <c r="Q16" s="151"/>
      <c r="R16" s="151"/>
      <c r="S16" s="23" t="str">
        <f t="shared" si="4"/>
        <v xml:space="preserve"> </v>
      </c>
      <c r="T16" s="24" t="str">
        <f t="shared" si="5"/>
        <v xml:space="preserve"> </v>
      </c>
    </row>
    <row r="17" spans="1:20" ht="19">
      <c r="A17" s="261"/>
      <c r="B17" s="262"/>
      <c r="C17" s="151"/>
      <c r="D17" s="151"/>
      <c r="E17" s="23" t="str">
        <f t="shared" si="0"/>
        <v xml:space="preserve"> </v>
      </c>
      <c r="F17" s="24" t="str">
        <f t="shared" si="1"/>
        <v xml:space="preserve"> </v>
      </c>
      <c r="G17" s="26"/>
      <c r="H17" s="261"/>
      <c r="I17" s="262"/>
      <c r="J17" s="151"/>
      <c r="K17" s="151"/>
      <c r="L17" s="23" t="str">
        <f t="shared" si="2"/>
        <v xml:space="preserve"> </v>
      </c>
      <c r="M17" s="24" t="str">
        <f t="shared" si="3"/>
        <v xml:space="preserve"> </v>
      </c>
      <c r="N17" s="26"/>
      <c r="O17" s="261"/>
      <c r="P17" s="262"/>
      <c r="Q17" s="151"/>
      <c r="R17" s="151"/>
      <c r="S17" s="23" t="str">
        <f t="shared" si="4"/>
        <v xml:space="preserve"> </v>
      </c>
      <c r="T17" s="24" t="str">
        <f t="shared" si="5"/>
        <v xml:space="preserve"> </v>
      </c>
    </row>
    <row r="18" spans="1:20" ht="19">
      <c r="A18" s="261"/>
      <c r="B18" s="262"/>
      <c r="C18" s="151"/>
      <c r="D18" s="151"/>
      <c r="E18" s="23" t="str">
        <f t="shared" si="0"/>
        <v xml:space="preserve"> </v>
      </c>
      <c r="F18" s="24" t="str">
        <f t="shared" si="1"/>
        <v xml:space="preserve"> </v>
      </c>
      <c r="G18" s="26"/>
      <c r="H18" s="261"/>
      <c r="I18" s="262"/>
      <c r="J18" s="151"/>
      <c r="K18" s="151"/>
      <c r="L18" s="23" t="str">
        <f t="shared" si="2"/>
        <v xml:space="preserve"> </v>
      </c>
      <c r="M18" s="24" t="str">
        <f t="shared" si="3"/>
        <v xml:space="preserve"> </v>
      </c>
      <c r="N18" s="26"/>
      <c r="O18" s="261"/>
      <c r="P18" s="262"/>
      <c r="Q18" s="151"/>
      <c r="R18" s="151"/>
      <c r="S18" s="23" t="str">
        <f t="shared" si="4"/>
        <v xml:space="preserve"> </v>
      </c>
      <c r="T18" s="24" t="str">
        <f t="shared" si="5"/>
        <v xml:space="preserve"> </v>
      </c>
    </row>
    <row r="19" spans="1:20" ht="19">
      <c r="A19" s="261" t="s">
        <v>265</v>
      </c>
      <c r="B19" s="262"/>
      <c r="C19" s="151"/>
      <c r="D19" s="151"/>
      <c r="E19" s="23" t="str">
        <f t="shared" si="0"/>
        <v xml:space="preserve"> </v>
      </c>
      <c r="F19" s="24" t="str">
        <f t="shared" si="1"/>
        <v xml:space="preserve"> </v>
      </c>
      <c r="G19" s="26"/>
      <c r="H19" s="261"/>
      <c r="I19" s="262"/>
      <c r="J19" s="151"/>
      <c r="K19" s="151"/>
      <c r="L19" s="23" t="str">
        <f t="shared" si="2"/>
        <v xml:space="preserve"> </v>
      </c>
      <c r="M19" s="24" t="str">
        <f t="shared" si="3"/>
        <v xml:space="preserve"> </v>
      </c>
      <c r="N19" s="26"/>
      <c r="O19" s="261"/>
      <c r="P19" s="262"/>
      <c r="Q19" s="151"/>
      <c r="R19" s="151"/>
      <c r="S19" s="23" t="str">
        <f t="shared" si="4"/>
        <v xml:space="preserve"> </v>
      </c>
      <c r="T19" s="24" t="str">
        <f t="shared" si="5"/>
        <v xml:space="preserve"> </v>
      </c>
    </row>
    <row r="20" spans="1:20" ht="19">
      <c r="A20" s="261"/>
      <c r="B20" s="262"/>
      <c r="C20" s="151"/>
      <c r="D20" s="151"/>
      <c r="E20" s="23"/>
      <c r="F20" s="24"/>
      <c r="G20" s="26"/>
      <c r="H20" s="261"/>
      <c r="I20" s="262"/>
      <c r="J20" s="161"/>
      <c r="K20" s="151"/>
      <c r="L20" s="23"/>
      <c r="M20" s="24"/>
      <c r="N20" s="26"/>
      <c r="O20" s="261"/>
      <c r="P20" s="262"/>
      <c r="Q20" s="151"/>
      <c r="R20" s="151"/>
      <c r="S20" s="23"/>
      <c r="T20" s="24"/>
    </row>
    <row r="21" spans="1:20" ht="20">
      <c r="A21" s="380" t="s">
        <v>64</v>
      </c>
      <c r="B21" s="381"/>
      <c r="C21" s="381"/>
      <c r="D21" s="381"/>
      <c r="E21" s="381"/>
      <c r="F21" s="382"/>
      <c r="H21" s="380" t="s">
        <v>64</v>
      </c>
      <c r="I21" s="381"/>
      <c r="J21" s="381"/>
      <c r="K21" s="381"/>
      <c r="L21" s="381"/>
      <c r="M21" s="382"/>
      <c r="O21" s="380" t="s">
        <v>64</v>
      </c>
      <c r="P21" s="381"/>
      <c r="Q21" s="381"/>
      <c r="R21" s="381"/>
      <c r="S21" s="381"/>
      <c r="T21" s="382"/>
    </row>
    <row r="22" spans="1:20" ht="20" customHeight="1">
      <c r="A22" s="42">
        <v>1</v>
      </c>
      <c r="B22" s="252"/>
      <c r="C22" s="252"/>
      <c r="D22" s="252"/>
      <c r="E22" s="252"/>
      <c r="F22" s="253"/>
      <c r="H22" s="42">
        <v>1</v>
      </c>
      <c r="I22" s="252"/>
      <c r="J22" s="252"/>
      <c r="K22" s="252"/>
      <c r="L22" s="252"/>
      <c r="M22" s="253"/>
      <c r="O22" s="42">
        <v>1</v>
      </c>
      <c r="P22" s="252"/>
      <c r="Q22" s="252"/>
      <c r="R22" s="252"/>
      <c r="S22" s="252"/>
      <c r="T22" s="253"/>
    </row>
    <row r="23" spans="1:20" ht="20">
      <c r="A23" s="42">
        <v>2</v>
      </c>
      <c r="B23" s="252"/>
      <c r="C23" s="252"/>
      <c r="D23" s="252"/>
      <c r="E23" s="252"/>
      <c r="F23" s="253"/>
      <c r="H23" s="42">
        <v>2</v>
      </c>
      <c r="I23" s="252"/>
      <c r="J23" s="252"/>
      <c r="K23" s="252"/>
      <c r="L23" s="252"/>
      <c r="M23" s="253"/>
      <c r="O23" s="42">
        <v>2</v>
      </c>
      <c r="P23" s="252"/>
      <c r="Q23" s="252"/>
      <c r="R23" s="252"/>
      <c r="S23" s="252"/>
      <c r="T23" s="253"/>
    </row>
    <row r="24" spans="1:20" ht="20">
      <c r="A24" s="42">
        <v>3</v>
      </c>
      <c r="B24" s="252"/>
      <c r="C24" s="252"/>
      <c r="D24" s="252"/>
      <c r="E24" s="252"/>
      <c r="F24" s="253"/>
      <c r="H24" s="42">
        <v>3</v>
      </c>
      <c r="I24" s="252"/>
      <c r="J24" s="252"/>
      <c r="K24" s="252"/>
      <c r="L24" s="252"/>
      <c r="M24" s="253"/>
      <c r="O24" s="42">
        <v>3</v>
      </c>
      <c r="P24" s="252"/>
      <c r="Q24" s="252"/>
      <c r="R24" s="252"/>
      <c r="S24" s="252"/>
      <c r="T24" s="253"/>
    </row>
    <row r="25" spans="1:20" ht="20">
      <c r="A25" s="42">
        <v>4</v>
      </c>
      <c r="B25" s="252"/>
      <c r="C25" s="252"/>
      <c r="D25" s="252"/>
      <c r="E25" s="252"/>
      <c r="F25" s="253"/>
      <c r="H25" s="42">
        <v>4</v>
      </c>
      <c r="I25" s="252"/>
      <c r="J25" s="252"/>
      <c r="K25" s="252"/>
      <c r="L25" s="252"/>
      <c r="M25" s="253"/>
      <c r="O25" s="42">
        <v>4</v>
      </c>
      <c r="P25" s="252"/>
      <c r="Q25" s="252"/>
      <c r="R25" s="252"/>
      <c r="S25" s="252"/>
      <c r="T25" s="253"/>
    </row>
    <row r="26" spans="1:20" ht="20">
      <c r="A26" s="42">
        <v>5</v>
      </c>
      <c r="B26" s="252"/>
      <c r="C26" s="252"/>
      <c r="D26" s="252"/>
      <c r="E26" s="252"/>
      <c r="F26" s="253"/>
      <c r="H26" s="42">
        <v>5</v>
      </c>
      <c r="I26" s="252"/>
      <c r="J26" s="252"/>
      <c r="K26" s="252"/>
      <c r="L26" s="252"/>
      <c r="M26" s="253"/>
      <c r="O26" s="42">
        <v>5</v>
      </c>
      <c r="P26" s="252"/>
      <c r="Q26" s="252"/>
      <c r="R26" s="252"/>
      <c r="S26" s="252"/>
      <c r="T26" s="253"/>
    </row>
    <row r="27" spans="1:20" ht="20">
      <c r="A27" s="42">
        <v>6</v>
      </c>
      <c r="B27" s="252"/>
      <c r="C27" s="252"/>
      <c r="D27" s="252"/>
      <c r="E27" s="252"/>
      <c r="F27" s="253"/>
      <c r="H27" s="42">
        <v>6</v>
      </c>
      <c r="I27" s="252"/>
      <c r="J27" s="252"/>
      <c r="K27" s="252"/>
      <c r="L27" s="252"/>
      <c r="M27" s="253"/>
      <c r="O27" s="42">
        <v>6</v>
      </c>
      <c r="P27" s="252"/>
      <c r="Q27" s="252"/>
      <c r="R27" s="252"/>
      <c r="S27" s="252"/>
      <c r="T27" s="253"/>
    </row>
    <row r="28" spans="1:20" ht="20">
      <c r="A28" s="42">
        <v>7</v>
      </c>
      <c r="B28" s="252"/>
      <c r="C28" s="252"/>
      <c r="D28" s="252"/>
      <c r="E28" s="252"/>
      <c r="F28" s="253"/>
      <c r="H28" s="42">
        <v>7</v>
      </c>
      <c r="I28" s="252"/>
      <c r="J28" s="252"/>
      <c r="K28" s="252"/>
      <c r="L28" s="252"/>
      <c r="M28" s="253"/>
      <c r="O28" s="42">
        <v>7</v>
      </c>
      <c r="P28" s="252"/>
      <c r="Q28" s="252"/>
      <c r="R28" s="252"/>
      <c r="S28" s="252"/>
      <c r="T28" s="253"/>
    </row>
    <row r="29" spans="1:20" ht="20">
      <c r="A29" s="42">
        <v>8</v>
      </c>
      <c r="B29" s="252"/>
      <c r="C29" s="252"/>
      <c r="D29" s="252"/>
      <c r="E29" s="252"/>
      <c r="F29" s="253"/>
      <c r="H29" s="42">
        <v>8</v>
      </c>
      <c r="I29" s="252"/>
      <c r="J29" s="252"/>
      <c r="K29" s="252"/>
      <c r="L29" s="252"/>
      <c r="M29" s="253"/>
      <c r="O29" s="42">
        <v>8</v>
      </c>
      <c r="P29" s="252"/>
      <c r="Q29" s="252"/>
      <c r="R29" s="252"/>
      <c r="S29" s="252"/>
      <c r="T29" s="253"/>
    </row>
    <row r="30" spans="1:20" ht="20">
      <c r="A30" s="42">
        <v>9</v>
      </c>
      <c r="B30" s="252"/>
      <c r="C30" s="252"/>
      <c r="D30" s="252"/>
      <c r="E30" s="252"/>
      <c r="F30" s="253"/>
      <c r="H30" s="42">
        <v>9</v>
      </c>
      <c r="I30" s="252"/>
      <c r="J30" s="252"/>
      <c r="K30" s="252"/>
      <c r="L30" s="252"/>
      <c r="M30" s="253"/>
      <c r="O30" s="42">
        <v>9</v>
      </c>
      <c r="P30" s="252"/>
      <c r="Q30" s="252"/>
      <c r="R30" s="252"/>
      <c r="S30" s="252"/>
      <c r="T30" s="253"/>
    </row>
    <row r="31" spans="1:20" ht="20">
      <c r="A31" s="42">
        <v>10</v>
      </c>
      <c r="B31" s="252"/>
      <c r="C31" s="252"/>
      <c r="D31" s="252"/>
      <c r="E31" s="252"/>
      <c r="F31" s="253"/>
      <c r="H31" s="42">
        <v>10</v>
      </c>
      <c r="I31" s="252"/>
      <c r="J31" s="252"/>
      <c r="K31" s="252"/>
      <c r="L31" s="252"/>
      <c r="M31" s="253"/>
      <c r="O31" s="42">
        <v>10</v>
      </c>
      <c r="P31" s="252"/>
      <c r="Q31" s="252"/>
      <c r="R31" s="252"/>
      <c r="S31" s="252"/>
      <c r="T31" s="253"/>
    </row>
    <row r="32" spans="1:20" ht="20">
      <c r="A32" s="42">
        <v>11</v>
      </c>
      <c r="B32" s="252"/>
      <c r="C32" s="252"/>
      <c r="D32" s="252"/>
      <c r="E32" s="252"/>
      <c r="F32" s="253"/>
      <c r="H32" s="42">
        <v>11</v>
      </c>
      <c r="I32" s="252"/>
      <c r="J32" s="252"/>
      <c r="K32" s="252"/>
      <c r="L32" s="252"/>
      <c r="M32" s="253"/>
      <c r="O32" s="42">
        <v>11</v>
      </c>
      <c r="P32" s="252"/>
      <c r="Q32" s="252"/>
      <c r="R32" s="252"/>
      <c r="S32" s="252"/>
      <c r="T32" s="253"/>
    </row>
    <row r="33" spans="1:20" ht="20">
      <c r="A33" s="42">
        <v>12</v>
      </c>
      <c r="B33" s="252"/>
      <c r="C33" s="252"/>
      <c r="D33" s="252"/>
      <c r="E33" s="252"/>
      <c r="F33" s="253"/>
      <c r="H33" s="42">
        <v>12</v>
      </c>
      <c r="I33" s="252"/>
      <c r="J33" s="252"/>
      <c r="K33" s="252"/>
      <c r="L33" s="252"/>
      <c r="M33" s="253"/>
      <c r="O33" s="42">
        <v>12</v>
      </c>
      <c r="P33" s="252"/>
      <c r="Q33" s="252"/>
      <c r="R33" s="252"/>
      <c r="S33" s="252"/>
      <c r="T33" s="253"/>
    </row>
    <row r="34" spans="1:20" ht="20">
      <c r="A34" s="42">
        <v>13</v>
      </c>
      <c r="B34" s="252"/>
      <c r="C34" s="252"/>
      <c r="D34" s="252"/>
      <c r="E34" s="252"/>
      <c r="F34" s="253"/>
      <c r="H34" s="42">
        <v>13</v>
      </c>
      <c r="I34" s="252"/>
      <c r="J34" s="252"/>
      <c r="K34" s="252"/>
      <c r="L34" s="252"/>
      <c r="M34" s="253"/>
      <c r="O34" s="42">
        <v>13</v>
      </c>
      <c r="P34" s="252"/>
      <c r="Q34" s="252"/>
      <c r="R34" s="252"/>
      <c r="S34" s="252"/>
      <c r="T34" s="253"/>
    </row>
    <row r="35" spans="1:20" ht="20">
      <c r="A35" s="42">
        <v>14</v>
      </c>
      <c r="B35" s="252"/>
      <c r="C35" s="252"/>
      <c r="D35" s="252"/>
      <c r="E35" s="252"/>
      <c r="F35" s="253"/>
      <c r="H35" s="42">
        <v>14</v>
      </c>
      <c r="I35" s="252"/>
      <c r="J35" s="252"/>
      <c r="K35" s="252"/>
      <c r="L35" s="252"/>
      <c r="M35" s="253"/>
      <c r="O35" s="42">
        <v>14</v>
      </c>
      <c r="P35" s="252"/>
      <c r="Q35" s="252"/>
      <c r="R35" s="252"/>
      <c r="S35" s="252"/>
      <c r="T35" s="253"/>
    </row>
    <row r="36" spans="1:20" ht="20">
      <c r="A36" s="42">
        <v>15</v>
      </c>
      <c r="B36" s="252"/>
      <c r="C36" s="252"/>
      <c r="D36" s="252"/>
      <c r="E36" s="252"/>
      <c r="F36" s="253"/>
      <c r="H36" s="42">
        <v>15</v>
      </c>
      <c r="I36" s="252"/>
      <c r="J36" s="252"/>
      <c r="K36" s="252"/>
      <c r="L36" s="252"/>
      <c r="M36" s="253"/>
      <c r="O36" s="42">
        <v>15</v>
      </c>
      <c r="P36" s="252"/>
      <c r="Q36" s="252"/>
      <c r="R36" s="252"/>
      <c r="S36" s="252"/>
      <c r="T36" s="253"/>
    </row>
    <row r="37" spans="1:20" ht="21" thickBot="1">
      <c r="A37" s="43">
        <v>16</v>
      </c>
      <c r="B37" s="254"/>
      <c r="C37" s="254"/>
      <c r="D37" s="254"/>
      <c r="E37" s="254"/>
      <c r="F37" s="255"/>
      <c r="H37" s="43">
        <v>16</v>
      </c>
      <c r="I37" s="254"/>
      <c r="J37" s="254"/>
      <c r="K37" s="254"/>
      <c r="L37" s="254"/>
      <c r="M37" s="255"/>
      <c r="O37" s="43">
        <v>16</v>
      </c>
      <c r="P37" s="254"/>
      <c r="Q37" s="254"/>
      <c r="R37" s="254"/>
      <c r="S37" s="254"/>
      <c r="T37" s="255"/>
    </row>
  </sheetData>
  <mergeCells count="104">
    <mergeCell ref="I33:M33"/>
    <mergeCell ref="I34:M34"/>
    <mergeCell ref="I35:M35"/>
    <mergeCell ref="I37:M37"/>
    <mergeCell ref="P33:T33"/>
    <mergeCell ref="P34:T34"/>
    <mergeCell ref="P35:T35"/>
    <mergeCell ref="P37:T37"/>
    <mergeCell ref="P36:T36"/>
    <mergeCell ref="I36:M36"/>
    <mergeCell ref="B33:F33"/>
    <mergeCell ref="B34:F34"/>
    <mergeCell ref="B35:F35"/>
    <mergeCell ref="B37:F37"/>
    <mergeCell ref="A16:B16"/>
    <mergeCell ref="A17:B17"/>
    <mergeCell ref="A18:B18"/>
    <mergeCell ref="A19:B19"/>
    <mergeCell ref="B32:F32"/>
    <mergeCell ref="B23:F23"/>
    <mergeCell ref="B36:F36"/>
    <mergeCell ref="A20:B20"/>
    <mergeCell ref="I32:M32"/>
    <mergeCell ref="P32:T32"/>
    <mergeCell ref="H21:M21"/>
    <mergeCell ref="A21:F21"/>
    <mergeCell ref="B25:F25"/>
    <mergeCell ref="I25:M25"/>
    <mergeCell ref="B26:F26"/>
    <mergeCell ref="I26:M26"/>
    <mergeCell ref="B30:F30"/>
    <mergeCell ref="I30:M30"/>
    <mergeCell ref="P30:T30"/>
    <mergeCell ref="B31:F31"/>
    <mergeCell ref="I31:M31"/>
    <mergeCell ref="P31:T31"/>
    <mergeCell ref="B28:F28"/>
    <mergeCell ref="I28:M28"/>
    <mergeCell ref="I23:M23"/>
    <mergeCell ref="P23:T23"/>
    <mergeCell ref="B24:F24"/>
    <mergeCell ref="I24:M24"/>
    <mergeCell ref="P24:T24"/>
    <mergeCell ref="P28:T28"/>
    <mergeCell ref="B29:F29"/>
    <mergeCell ref="I29:M29"/>
    <mergeCell ref="P29:T29"/>
    <mergeCell ref="P25:T25"/>
    <mergeCell ref="P26:T26"/>
    <mergeCell ref="B27:F27"/>
    <mergeCell ref="I27:M27"/>
    <mergeCell ref="P27:T27"/>
    <mergeCell ref="A14:B14"/>
    <mergeCell ref="H14:I14"/>
    <mergeCell ref="O14:P14"/>
    <mergeCell ref="A15:B15"/>
    <mergeCell ref="H15:I15"/>
    <mergeCell ref="O15:P15"/>
    <mergeCell ref="O21:T21"/>
    <mergeCell ref="B22:F22"/>
    <mergeCell ref="I22:M22"/>
    <mergeCell ref="P22:T22"/>
    <mergeCell ref="H16:I16"/>
    <mergeCell ref="H17:I17"/>
    <mergeCell ref="H18:I18"/>
    <mergeCell ref="O16:P16"/>
    <mergeCell ref="O17:P17"/>
    <mergeCell ref="O18:P18"/>
    <mergeCell ref="O19:P19"/>
    <mergeCell ref="H19:I19"/>
    <mergeCell ref="O10:P10"/>
    <mergeCell ref="A11:B11"/>
    <mergeCell ref="H11:I11"/>
    <mergeCell ref="O11:P11"/>
    <mergeCell ref="A12:B12"/>
    <mergeCell ref="H12:I12"/>
    <mergeCell ref="O12:P12"/>
    <mergeCell ref="A13:B13"/>
    <mergeCell ref="H13:I13"/>
    <mergeCell ref="O13:P13"/>
    <mergeCell ref="H20:I20"/>
    <mergeCell ref="O20:P20"/>
    <mergeCell ref="A1:F1"/>
    <mergeCell ref="H1:M1"/>
    <mergeCell ref="O1:T1"/>
    <mergeCell ref="A3:F3"/>
    <mergeCell ref="H3:M3"/>
    <mergeCell ref="O3:T3"/>
    <mergeCell ref="A4:D4"/>
    <mergeCell ref="H4:K4"/>
    <mergeCell ref="A6:B6"/>
    <mergeCell ref="H6:I6"/>
    <mergeCell ref="O6:P6"/>
    <mergeCell ref="A7:B7"/>
    <mergeCell ref="H7:I7"/>
    <mergeCell ref="O7:P7"/>
    <mergeCell ref="A8:B8"/>
    <mergeCell ref="H8:I8"/>
    <mergeCell ref="O8:P8"/>
    <mergeCell ref="A9:B9"/>
    <mergeCell ref="H9:I9"/>
    <mergeCell ref="O9:P9"/>
    <mergeCell ref="A10:B10"/>
    <mergeCell ref="H10:I10"/>
  </mergeCells>
  <pageMargins left="0.23622047244094491" right="0.11811023622047245" top="0.64" bottom="0.11811023622047245" header="0.31496062992125984" footer="0.11811023622047245"/>
  <pageSetup paperSize="9" scale="7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15"/>
  <dimension ref="A1:B7"/>
  <sheetViews>
    <sheetView workbookViewId="0">
      <selection activeCell="B34" sqref="B34:F34"/>
    </sheetView>
  </sheetViews>
  <sheetFormatPr baseColWidth="10" defaultColWidth="8.83203125" defaultRowHeight="13"/>
  <cols>
    <col min="1" max="1" width="19.6640625" bestFit="1" customWidth="1"/>
    <col min="22" max="22" width="8.6640625" customWidth="1"/>
  </cols>
  <sheetData>
    <row r="1" spans="1:2">
      <c r="A1" t="s">
        <v>293</v>
      </c>
      <c r="B1" t="e">
        <f>INDEX(wsNames,ROW(1:1))</f>
        <v>#NAME?</v>
      </c>
    </row>
    <row r="2" spans="1:2">
      <c r="A2" t="s">
        <v>103</v>
      </c>
    </row>
    <row r="3" spans="1:2">
      <c r="A3" t="s">
        <v>294</v>
      </c>
    </row>
    <row r="4" spans="1:2">
      <c r="A4" t="s">
        <v>97</v>
      </c>
    </row>
    <row r="5" spans="1:2">
      <c r="A5" t="s">
        <v>295</v>
      </c>
    </row>
    <row r="6" spans="1:2">
      <c r="A6" t="s">
        <v>296</v>
      </c>
    </row>
    <row r="7" spans="1:2">
      <c r="A7" t="s">
        <v>297</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2">
    <tabColor theme="0"/>
  </sheetPr>
  <dimension ref="A1:P426"/>
  <sheetViews>
    <sheetView zoomScale="80" zoomScaleNormal="80" workbookViewId="0">
      <selection activeCell="A3" sqref="A3"/>
    </sheetView>
  </sheetViews>
  <sheetFormatPr baseColWidth="10" defaultColWidth="9.1640625" defaultRowHeight="13" outlineLevelRow="1"/>
  <cols>
    <col min="1" max="1" width="30.33203125" style="1" customWidth="1"/>
    <col min="2" max="6" width="8.6640625" style="1" customWidth="1"/>
    <col min="7" max="8" width="8.6640625" style="11" customWidth="1"/>
    <col min="9" max="10" width="8.6640625" style="1" customWidth="1"/>
    <col min="11" max="11" width="10.33203125" style="1" customWidth="1"/>
    <col min="12" max="13" width="10.6640625" style="1" customWidth="1"/>
    <col min="14" max="14" width="13.1640625" style="1" bestFit="1" customWidth="1"/>
    <col min="15" max="15" width="50.6640625" style="1" bestFit="1" customWidth="1"/>
    <col min="16" max="16" width="14.33203125" style="1" customWidth="1"/>
    <col min="17" max="16384" width="9.1640625" style="1"/>
  </cols>
  <sheetData>
    <row r="1" spans="1:13" ht="16">
      <c r="A1" s="178"/>
      <c r="B1" s="176" t="s">
        <v>86</v>
      </c>
      <c r="C1" s="170" t="s">
        <v>87</v>
      </c>
      <c r="D1" s="170" t="s">
        <v>88</v>
      </c>
      <c r="E1" s="170" t="s">
        <v>89</v>
      </c>
      <c r="F1" s="170" t="s">
        <v>90</v>
      </c>
      <c r="G1" s="170" t="s">
        <v>91</v>
      </c>
      <c r="H1" s="170" t="s">
        <v>92</v>
      </c>
      <c r="I1" s="170" t="s">
        <v>93</v>
      </c>
      <c r="J1" s="170" t="s">
        <v>94</v>
      </c>
      <c r="K1" s="171"/>
    </row>
    <row r="2" spans="1:13" ht="16">
      <c r="A2" s="178"/>
      <c r="B2" s="177" t="s">
        <v>42</v>
      </c>
      <c r="C2" s="172" t="s">
        <v>32</v>
      </c>
      <c r="D2" s="172" t="s">
        <v>8</v>
      </c>
      <c r="E2" s="172" t="s">
        <v>9</v>
      </c>
      <c r="F2" s="172" t="s">
        <v>33</v>
      </c>
      <c r="G2" s="173" t="s">
        <v>43</v>
      </c>
      <c r="H2" s="172" t="s">
        <v>44</v>
      </c>
      <c r="I2" s="172" t="s">
        <v>42</v>
      </c>
      <c r="J2" s="172" t="s">
        <v>32</v>
      </c>
      <c r="K2" s="171"/>
    </row>
    <row r="3" spans="1:13" ht="30.5" customHeight="1">
      <c r="A3" s="179" t="s">
        <v>95</v>
      </c>
      <c r="B3" s="5" t="s">
        <v>96</v>
      </c>
      <c r="C3" s="5" t="s">
        <v>96</v>
      </c>
      <c r="D3" s="5" t="s">
        <v>96</v>
      </c>
      <c r="E3" s="5" t="s">
        <v>96</v>
      </c>
      <c r="F3" s="5" t="s">
        <v>96</v>
      </c>
      <c r="G3" s="5" t="s">
        <v>96</v>
      </c>
      <c r="H3" s="5" t="s">
        <v>96</v>
      </c>
      <c r="I3" s="5" t="s">
        <v>96</v>
      </c>
      <c r="J3" s="5"/>
      <c r="K3" s="6" t="s">
        <v>10</v>
      </c>
      <c r="L3" s="2"/>
      <c r="M3" s="3"/>
    </row>
    <row r="4" spans="1:13">
      <c r="A4" s="181" t="s">
        <v>11</v>
      </c>
      <c r="B4" s="180">
        <v>0</v>
      </c>
      <c r="C4" s="74">
        <v>27</v>
      </c>
      <c r="D4" s="74">
        <f>27-6</f>
        <v>21</v>
      </c>
      <c r="E4" s="74">
        <v>21</v>
      </c>
      <c r="F4" s="74">
        <v>27</v>
      </c>
      <c r="G4" s="74">
        <v>55</v>
      </c>
      <c r="H4" s="74">
        <v>54</v>
      </c>
      <c r="I4" s="74">
        <v>54</v>
      </c>
      <c r="J4" s="74"/>
      <c r="K4" s="7">
        <f>SUM(B4:J4)</f>
        <v>259</v>
      </c>
    </row>
    <row r="5" spans="1:13">
      <c r="A5" s="181" t="s">
        <v>12</v>
      </c>
      <c r="B5" s="180">
        <v>0</v>
      </c>
      <c r="C5" s="74">
        <v>17</v>
      </c>
      <c r="D5" s="74">
        <v>27</v>
      </c>
      <c r="E5" s="74">
        <v>27</v>
      </c>
      <c r="F5" s="74">
        <v>27</v>
      </c>
      <c r="G5" s="74">
        <v>55</v>
      </c>
      <c r="H5" s="74">
        <v>54</v>
      </c>
      <c r="I5" s="74">
        <v>54</v>
      </c>
      <c r="J5" s="74"/>
      <c r="K5" s="7">
        <f>SUM(B5:J5)</f>
        <v>261</v>
      </c>
    </row>
    <row r="6" spans="1:13">
      <c r="A6" s="181" t="s">
        <v>108</v>
      </c>
      <c r="B6" s="180">
        <v>27</v>
      </c>
      <c r="C6" s="74">
        <v>11</v>
      </c>
      <c r="D6" s="74">
        <f>27-6</f>
        <v>21</v>
      </c>
      <c r="E6" s="74">
        <v>27</v>
      </c>
      <c r="F6" s="74">
        <v>55</v>
      </c>
      <c r="G6" s="74">
        <v>54</v>
      </c>
      <c r="H6" s="74">
        <v>54</v>
      </c>
      <c r="I6" s="75">
        <v>0</v>
      </c>
      <c r="J6" s="75"/>
      <c r="K6" s="7">
        <f>SUM(B6:J6)</f>
        <v>249</v>
      </c>
    </row>
    <row r="7" spans="1:13">
      <c r="A7" s="181" t="s">
        <v>109</v>
      </c>
      <c r="B7" s="180">
        <v>0</v>
      </c>
      <c r="C7" s="74">
        <v>0</v>
      </c>
      <c r="D7" s="74">
        <v>0</v>
      </c>
      <c r="E7" s="74">
        <v>0</v>
      </c>
      <c r="F7" s="74">
        <v>0</v>
      </c>
      <c r="G7" s="74">
        <v>0</v>
      </c>
      <c r="H7" s="74">
        <v>0</v>
      </c>
      <c r="I7" s="75">
        <v>0</v>
      </c>
      <c r="J7" s="75"/>
      <c r="K7" s="7">
        <f>SUM(B7:J7)</f>
        <v>0</v>
      </c>
    </row>
    <row r="9" spans="1:13" ht="43.25" customHeight="1">
      <c r="A9" s="181" t="s">
        <v>28</v>
      </c>
      <c r="B9" s="183" t="s">
        <v>13</v>
      </c>
      <c r="C9" s="183" t="s">
        <v>4</v>
      </c>
      <c r="D9" s="181" t="s">
        <v>5</v>
      </c>
      <c r="E9" s="181" t="s">
        <v>16</v>
      </c>
      <c r="F9" s="194" t="s">
        <v>529</v>
      </c>
      <c r="G9" s="246" t="s">
        <v>66</v>
      </c>
      <c r="H9" s="246"/>
      <c r="I9" s="246" t="s">
        <v>67</v>
      </c>
      <c r="J9" s="246"/>
      <c r="K9" s="246" t="s">
        <v>68</v>
      </c>
      <c r="L9" s="246"/>
    </row>
    <row r="10" spans="1:13" ht="16">
      <c r="A10" s="13" t="s">
        <v>14</v>
      </c>
      <c r="B10" s="13"/>
      <c r="C10" s="13"/>
      <c r="D10" s="13"/>
      <c r="E10" s="13"/>
      <c r="F10" s="182">
        <v>3</v>
      </c>
    </row>
    <row r="11" spans="1:13" ht="13.25" hidden="1" customHeight="1" outlineLevel="1">
      <c r="A11" s="14" t="s">
        <v>6</v>
      </c>
      <c r="B11" s="4"/>
      <c r="C11" s="4"/>
      <c r="D11" s="4">
        <v>2</v>
      </c>
      <c r="E11" s="4" t="s">
        <v>17</v>
      </c>
      <c r="F11" s="4"/>
      <c r="G11" s="56">
        <f>IF($F$10=1,D11,IF($F$10=2,D11/2,IF($F$10=3,D11/3,"")))</f>
        <v>0.66666666666666663</v>
      </c>
      <c r="H11" s="56" t="str">
        <f>IF(ISBLANK(G11),"",E11)</f>
        <v>glas</v>
      </c>
      <c r="I11" s="56">
        <f t="shared" ref="I11:I26" si="0">IF($F$10=1,"",IF($F$10=2,D11/2,IF($F$10=3,D11/3,"")))</f>
        <v>0.66666666666666663</v>
      </c>
      <c r="J11" s="10" t="str">
        <f t="shared" ref="J11:J26" si="1">IF(ISBLANK(I11),"",E11)</f>
        <v>glas</v>
      </c>
      <c r="K11" s="56">
        <f t="shared" ref="K11:K26" si="2">IF($F$10=1,"",IF($F$10=2,"",IF($F$10=3,D11/3,"")))</f>
        <v>0.66666666666666663</v>
      </c>
      <c r="L11" s="10" t="str">
        <f>IF(LEN(K11)=0,"",E11)</f>
        <v>glas</v>
      </c>
    </row>
    <row r="12" spans="1:13" ht="13.25" hidden="1" customHeight="1" outlineLevel="1">
      <c r="A12" s="14" t="s">
        <v>37</v>
      </c>
      <c r="B12" s="4"/>
      <c r="C12" s="4"/>
      <c r="D12" s="4">
        <v>2</v>
      </c>
      <c r="E12" s="4" t="s">
        <v>38</v>
      </c>
      <c r="F12" s="4"/>
      <c r="G12" s="56">
        <f t="shared" ref="G12:G26" si="3">IF($F$10=1,D12,IF($F$10=2,D12/2,IF($F$10=3,D12/3,"")))</f>
        <v>0.66666666666666663</v>
      </c>
      <c r="H12" s="56" t="str">
        <f t="shared" ref="H12:H56" si="4">IF(ISBLANK(G12),"",E12)</f>
        <v>pk</v>
      </c>
      <c r="I12" s="56">
        <f t="shared" si="0"/>
        <v>0.66666666666666663</v>
      </c>
      <c r="J12" s="10" t="str">
        <f t="shared" si="1"/>
        <v>pk</v>
      </c>
      <c r="K12" s="56">
        <f t="shared" si="2"/>
        <v>0.66666666666666663</v>
      </c>
      <c r="L12" s="10" t="str">
        <f t="shared" ref="L12:L26" si="5">IF(LEN(K12)=0,"",E12)</f>
        <v>pk</v>
      </c>
    </row>
    <row r="13" spans="1:13" ht="13.25" hidden="1" customHeight="1" outlineLevel="1">
      <c r="A13" s="14" t="s">
        <v>0</v>
      </c>
      <c r="B13" s="12">
        <v>0.1</v>
      </c>
      <c r="C13" s="4">
        <f t="shared" ref="C13:C26" si="6">$K$4</f>
        <v>259</v>
      </c>
      <c r="D13" s="4">
        <f>B13*C13</f>
        <v>25.900000000000002</v>
      </c>
      <c r="E13" s="4" t="s">
        <v>15</v>
      </c>
      <c r="F13" s="4"/>
      <c r="G13" s="56">
        <f t="shared" si="3"/>
        <v>8.6333333333333346</v>
      </c>
      <c r="H13" s="56" t="str">
        <f t="shared" si="4"/>
        <v>kg</v>
      </c>
      <c r="I13" s="56">
        <f t="shared" si="0"/>
        <v>8.6333333333333346</v>
      </c>
      <c r="J13" s="10" t="str">
        <f t="shared" si="1"/>
        <v>kg</v>
      </c>
      <c r="K13" s="56">
        <f t="shared" si="2"/>
        <v>8.6333333333333346</v>
      </c>
      <c r="L13" s="10" t="str">
        <f t="shared" si="5"/>
        <v>kg</v>
      </c>
    </row>
    <row r="14" spans="1:13" ht="13.25" hidden="1" customHeight="1" outlineLevel="1">
      <c r="A14" s="14" t="s">
        <v>41</v>
      </c>
      <c r="B14" s="12">
        <v>0.1</v>
      </c>
      <c r="C14" s="4">
        <f t="shared" si="6"/>
        <v>259</v>
      </c>
      <c r="D14" s="4">
        <f>B14*C14</f>
        <v>25.900000000000002</v>
      </c>
      <c r="E14" s="4" t="s">
        <v>21</v>
      </c>
      <c r="F14" s="4"/>
      <c r="G14" s="56">
        <f t="shared" si="3"/>
        <v>8.6333333333333346</v>
      </c>
      <c r="H14" s="56" t="str">
        <f t="shared" si="4"/>
        <v>pakker</v>
      </c>
      <c r="I14" s="56">
        <f t="shared" si="0"/>
        <v>8.6333333333333346</v>
      </c>
      <c r="J14" s="10" t="str">
        <f t="shared" si="1"/>
        <v>pakker</v>
      </c>
      <c r="K14" s="56">
        <f t="shared" si="2"/>
        <v>8.6333333333333346</v>
      </c>
      <c r="L14" s="10" t="str">
        <f t="shared" si="5"/>
        <v>pakker</v>
      </c>
    </row>
    <row r="15" spans="1:13" ht="13.25" hidden="1" customHeight="1" outlineLevel="1">
      <c r="A15" s="14" t="s">
        <v>29</v>
      </c>
      <c r="B15" s="12">
        <v>0.1</v>
      </c>
      <c r="C15" s="4">
        <f t="shared" si="6"/>
        <v>259</v>
      </c>
      <c r="D15" s="4">
        <f>C15*B15</f>
        <v>25.900000000000002</v>
      </c>
      <c r="E15" s="4" t="s">
        <v>21</v>
      </c>
      <c r="F15" s="4"/>
      <c r="G15" s="56">
        <f t="shared" si="3"/>
        <v>8.6333333333333346</v>
      </c>
      <c r="H15" s="56" t="str">
        <f t="shared" si="4"/>
        <v>pakker</v>
      </c>
      <c r="I15" s="56">
        <f t="shared" si="0"/>
        <v>8.6333333333333346</v>
      </c>
      <c r="J15" s="10" t="str">
        <f t="shared" si="1"/>
        <v>pakker</v>
      </c>
      <c r="K15" s="56">
        <f t="shared" si="2"/>
        <v>8.6333333333333346</v>
      </c>
      <c r="L15" s="10" t="str">
        <f t="shared" si="5"/>
        <v>pakker</v>
      </c>
    </row>
    <row r="16" spans="1:13" ht="13.25" hidden="1" customHeight="1" outlineLevel="1">
      <c r="A16" s="14" t="s">
        <v>30</v>
      </c>
      <c r="B16" s="12">
        <v>0.03</v>
      </c>
      <c r="C16" s="4">
        <f t="shared" si="6"/>
        <v>259</v>
      </c>
      <c r="D16" s="4">
        <f>C16*B16</f>
        <v>7.77</v>
      </c>
      <c r="E16" s="4" t="s">
        <v>15</v>
      </c>
      <c r="F16" s="4"/>
      <c r="G16" s="56">
        <f t="shared" si="3"/>
        <v>2.59</v>
      </c>
      <c r="H16" s="56" t="str">
        <f t="shared" si="4"/>
        <v>kg</v>
      </c>
      <c r="I16" s="56">
        <f t="shared" si="0"/>
        <v>2.59</v>
      </c>
      <c r="J16" s="10" t="str">
        <f t="shared" si="1"/>
        <v>kg</v>
      </c>
      <c r="K16" s="56">
        <f t="shared" si="2"/>
        <v>2.59</v>
      </c>
      <c r="L16" s="10" t="str">
        <f t="shared" si="5"/>
        <v>kg</v>
      </c>
    </row>
    <row r="17" spans="1:16" ht="13.25" hidden="1" customHeight="1" outlineLevel="1">
      <c r="A17" s="14" t="s">
        <v>31</v>
      </c>
      <c r="B17" s="12">
        <v>1.4999999999999999E-2</v>
      </c>
      <c r="C17" s="4">
        <f t="shared" si="6"/>
        <v>259</v>
      </c>
      <c r="D17" s="4">
        <f>C17*B17</f>
        <v>3.8849999999999998</v>
      </c>
      <c r="E17" s="4" t="s">
        <v>65</v>
      </c>
      <c r="F17" s="4"/>
      <c r="G17" s="56">
        <f t="shared" si="3"/>
        <v>1.2949999999999999</v>
      </c>
      <c r="H17" s="56" t="str">
        <f t="shared" si="4"/>
        <v>pose</v>
      </c>
      <c r="I17" s="56">
        <f t="shared" si="0"/>
        <v>1.2949999999999999</v>
      </c>
      <c r="J17" s="10" t="str">
        <f t="shared" si="1"/>
        <v>pose</v>
      </c>
      <c r="K17" s="56">
        <f t="shared" si="2"/>
        <v>1.2949999999999999</v>
      </c>
      <c r="L17" s="10" t="str">
        <f t="shared" si="5"/>
        <v>pose</v>
      </c>
    </row>
    <row r="18" spans="1:16" ht="13.25" hidden="1" customHeight="1" outlineLevel="1">
      <c r="A18" s="14" t="s">
        <v>1</v>
      </c>
      <c r="B18" s="12">
        <v>0.15</v>
      </c>
      <c r="C18" s="4">
        <f t="shared" si="6"/>
        <v>259</v>
      </c>
      <c r="D18" s="4">
        <f>B18*C18</f>
        <v>38.85</v>
      </c>
      <c r="E18" s="4" t="s">
        <v>19</v>
      </c>
      <c r="F18" s="4"/>
      <c r="G18" s="56">
        <f t="shared" si="3"/>
        <v>12.950000000000001</v>
      </c>
      <c r="H18" s="56" t="str">
        <f t="shared" si="4"/>
        <v>l</v>
      </c>
      <c r="I18" s="56">
        <f t="shared" si="0"/>
        <v>12.950000000000001</v>
      </c>
      <c r="J18" s="10" t="str">
        <f t="shared" si="1"/>
        <v>l</v>
      </c>
      <c r="K18" s="56">
        <f t="shared" si="2"/>
        <v>12.950000000000001</v>
      </c>
      <c r="L18" s="10" t="str">
        <f t="shared" si="5"/>
        <v>l</v>
      </c>
    </row>
    <row r="19" spans="1:16" ht="13.25" hidden="1" customHeight="1" outlineLevel="1">
      <c r="A19" s="14" t="s">
        <v>18</v>
      </c>
      <c r="B19" s="12">
        <v>1</v>
      </c>
      <c r="C19" s="4">
        <f t="shared" si="6"/>
        <v>259</v>
      </c>
      <c r="D19" s="4">
        <f t="shared" ref="D19:D21" si="7">B19*C19</f>
        <v>259</v>
      </c>
      <c r="E19" s="4" t="s">
        <v>20</v>
      </c>
      <c r="F19" s="4"/>
      <c r="G19" s="56">
        <f t="shared" si="3"/>
        <v>86.333333333333329</v>
      </c>
      <c r="H19" s="56" t="str">
        <f t="shared" si="4"/>
        <v>skiver</v>
      </c>
      <c r="I19" s="56">
        <f t="shared" si="0"/>
        <v>86.333333333333329</v>
      </c>
      <c r="J19" s="10" t="str">
        <f t="shared" si="1"/>
        <v>skiver</v>
      </c>
      <c r="K19" s="56">
        <f t="shared" si="2"/>
        <v>86.333333333333329</v>
      </c>
      <c r="L19" s="10" t="str">
        <f t="shared" si="5"/>
        <v>skiver</v>
      </c>
    </row>
    <row r="20" spans="1:16" ht="13.25" hidden="1" customHeight="1" outlineLevel="1">
      <c r="A20" s="14" t="s">
        <v>7</v>
      </c>
      <c r="B20" s="4">
        <v>1</v>
      </c>
      <c r="C20" s="4">
        <f t="shared" si="6"/>
        <v>259</v>
      </c>
      <c r="D20" s="4">
        <f t="shared" si="7"/>
        <v>259</v>
      </c>
      <c r="E20" s="4" t="s">
        <v>20</v>
      </c>
      <c r="F20" s="4"/>
      <c r="G20" s="56">
        <f t="shared" si="3"/>
        <v>86.333333333333329</v>
      </c>
      <c r="H20" s="56" t="str">
        <f t="shared" si="4"/>
        <v>skiver</v>
      </c>
      <c r="I20" s="56">
        <f t="shared" si="0"/>
        <v>86.333333333333329</v>
      </c>
      <c r="J20" s="10" t="str">
        <f t="shared" si="1"/>
        <v>skiver</v>
      </c>
      <c r="K20" s="56">
        <f t="shared" si="2"/>
        <v>86.333333333333329</v>
      </c>
      <c r="L20" s="10" t="str">
        <f t="shared" si="5"/>
        <v>skiver</v>
      </c>
    </row>
    <row r="21" spans="1:16" ht="13.25" hidden="1" customHeight="1" outlineLevel="1">
      <c r="A21" s="14" t="s">
        <v>2</v>
      </c>
      <c r="B21" s="4">
        <v>1.2</v>
      </c>
      <c r="C21" s="4">
        <f t="shared" si="6"/>
        <v>259</v>
      </c>
      <c r="D21" s="4">
        <f t="shared" si="7"/>
        <v>310.8</v>
      </c>
      <c r="E21" s="4" t="s">
        <v>20</v>
      </c>
      <c r="F21" s="4"/>
      <c r="G21" s="56">
        <f t="shared" si="3"/>
        <v>103.60000000000001</v>
      </c>
      <c r="H21" s="56" t="str">
        <f t="shared" si="4"/>
        <v>skiver</v>
      </c>
      <c r="I21" s="56">
        <f t="shared" si="0"/>
        <v>103.60000000000001</v>
      </c>
      <c r="J21" s="10" t="str">
        <f t="shared" si="1"/>
        <v>skiver</v>
      </c>
      <c r="K21" s="56">
        <f t="shared" si="2"/>
        <v>103.60000000000001</v>
      </c>
      <c r="L21" s="10" t="str">
        <f t="shared" si="5"/>
        <v>skiver</v>
      </c>
    </row>
    <row r="22" spans="1:16" ht="13.25" hidden="1" customHeight="1" outlineLevel="1">
      <c r="A22" s="15" t="s">
        <v>3</v>
      </c>
      <c r="B22" s="4"/>
      <c r="C22" s="4">
        <f t="shared" si="6"/>
        <v>259</v>
      </c>
      <c r="D22" s="4">
        <v>3</v>
      </c>
      <c r="E22" s="4" t="s">
        <v>17</v>
      </c>
      <c r="F22" s="4"/>
      <c r="G22" s="56">
        <f t="shared" si="3"/>
        <v>1</v>
      </c>
      <c r="H22" s="56" t="str">
        <f t="shared" si="4"/>
        <v>glas</v>
      </c>
      <c r="I22" s="56">
        <f t="shared" si="0"/>
        <v>1</v>
      </c>
      <c r="J22" s="10" t="str">
        <f t="shared" si="1"/>
        <v>glas</v>
      </c>
      <c r="K22" s="56">
        <f t="shared" si="2"/>
        <v>1</v>
      </c>
      <c r="L22" s="10" t="str">
        <f t="shared" si="5"/>
        <v>glas</v>
      </c>
    </row>
    <row r="23" spans="1:16" ht="13.25" hidden="1" customHeight="1" outlineLevel="1">
      <c r="A23" s="15"/>
      <c r="B23" s="4"/>
      <c r="C23" s="4">
        <f t="shared" si="6"/>
        <v>259</v>
      </c>
      <c r="D23" s="4"/>
      <c r="E23" s="4"/>
      <c r="F23" s="4"/>
      <c r="G23" s="56">
        <f t="shared" si="3"/>
        <v>0</v>
      </c>
      <c r="H23" s="56">
        <f t="shared" si="4"/>
        <v>0</v>
      </c>
      <c r="I23" s="56">
        <f t="shared" si="0"/>
        <v>0</v>
      </c>
      <c r="J23" s="10">
        <f t="shared" si="1"/>
        <v>0</v>
      </c>
      <c r="K23" s="56">
        <f t="shared" si="2"/>
        <v>0</v>
      </c>
      <c r="L23" s="10">
        <f t="shared" si="5"/>
        <v>0</v>
      </c>
    </row>
    <row r="24" spans="1:16" ht="13.25" hidden="1" customHeight="1" outlineLevel="1">
      <c r="A24" s="15"/>
      <c r="B24" s="4"/>
      <c r="C24" s="4">
        <f t="shared" si="6"/>
        <v>259</v>
      </c>
      <c r="D24" s="4"/>
      <c r="E24" s="4"/>
      <c r="F24" s="4"/>
      <c r="G24" s="56">
        <f t="shared" si="3"/>
        <v>0</v>
      </c>
      <c r="H24" s="56">
        <f t="shared" si="4"/>
        <v>0</v>
      </c>
      <c r="I24" s="56">
        <f t="shared" si="0"/>
        <v>0</v>
      </c>
      <c r="J24" s="10">
        <f t="shared" si="1"/>
        <v>0</v>
      </c>
      <c r="K24" s="56">
        <f t="shared" si="2"/>
        <v>0</v>
      </c>
      <c r="L24" s="10">
        <f t="shared" si="5"/>
        <v>0</v>
      </c>
    </row>
    <row r="25" spans="1:16" ht="13.25" hidden="1" customHeight="1" outlineLevel="1">
      <c r="A25" s="15"/>
      <c r="B25" s="4"/>
      <c r="C25" s="4">
        <f t="shared" si="6"/>
        <v>259</v>
      </c>
      <c r="D25" s="4"/>
      <c r="E25" s="4"/>
      <c r="F25" s="4"/>
      <c r="G25" s="56">
        <f t="shared" si="3"/>
        <v>0</v>
      </c>
      <c r="H25" s="56">
        <f t="shared" si="4"/>
        <v>0</v>
      </c>
      <c r="I25" s="56">
        <f t="shared" si="0"/>
        <v>0</v>
      </c>
      <c r="J25" s="10">
        <f t="shared" si="1"/>
        <v>0</v>
      </c>
      <c r="K25" s="56">
        <f t="shared" si="2"/>
        <v>0</v>
      </c>
      <c r="L25" s="10">
        <f t="shared" si="5"/>
        <v>0</v>
      </c>
    </row>
    <row r="26" spans="1:16" ht="13.25" hidden="1" customHeight="1" outlineLevel="1">
      <c r="A26" s="15"/>
      <c r="B26" s="4"/>
      <c r="C26" s="4">
        <f t="shared" si="6"/>
        <v>259</v>
      </c>
      <c r="D26" s="4"/>
      <c r="E26" s="4"/>
      <c r="F26" s="4"/>
      <c r="G26" s="56">
        <f t="shared" si="3"/>
        <v>0</v>
      </c>
      <c r="H26" s="56">
        <f t="shared" si="4"/>
        <v>0</v>
      </c>
      <c r="I26" s="56">
        <f t="shared" si="0"/>
        <v>0</v>
      </c>
      <c r="J26" s="10">
        <f t="shared" si="1"/>
        <v>0</v>
      </c>
      <c r="K26" s="56">
        <f t="shared" si="2"/>
        <v>0</v>
      </c>
      <c r="L26" s="10">
        <f t="shared" si="5"/>
        <v>0</v>
      </c>
    </row>
    <row r="27" spans="1:16" ht="13.25" customHeight="1" collapsed="1">
      <c r="G27" s="56"/>
      <c r="H27" s="56" t="str">
        <f t="shared" si="4"/>
        <v/>
      </c>
      <c r="I27" s="56"/>
      <c r="J27" s="134"/>
      <c r="K27" s="135"/>
      <c r="L27" s="134"/>
      <c r="M27" s="134"/>
      <c r="N27" s="134"/>
      <c r="O27" s="134"/>
      <c r="P27" s="134"/>
    </row>
    <row r="28" spans="1:16" ht="16">
      <c r="A28" s="96" t="s">
        <v>22</v>
      </c>
      <c r="B28" s="96"/>
      <c r="C28" s="96"/>
      <c r="D28" s="96"/>
      <c r="E28" s="96"/>
      <c r="F28" s="57">
        <v>2</v>
      </c>
      <c r="G28" s="56"/>
      <c r="H28" s="56" t="str">
        <f t="shared" si="4"/>
        <v/>
      </c>
      <c r="I28" s="56"/>
      <c r="J28" s="134"/>
      <c r="K28" s="135"/>
      <c r="L28" s="134"/>
      <c r="M28" s="134"/>
      <c r="N28" s="134"/>
      <c r="O28" s="134"/>
      <c r="P28" s="134"/>
    </row>
    <row r="29" spans="1:16" ht="13.25" hidden="1" customHeight="1" outlineLevel="1">
      <c r="A29" s="97" t="s">
        <v>39</v>
      </c>
      <c r="B29" s="4">
        <v>0.03</v>
      </c>
      <c r="C29" s="4">
        <f t="shared" ref="C29:C43" si="8">$K$5</f>
        <v>261</v>
      </c>
      <c r="D29" s="4">
        <f>B29*$C$29</f>
        <v>7.83</v>
      </c>
      <c r="E29" s="4" t="s">
        <v>201</v>
      </c>
      <c r="F29" s="4"/>
      <c r="G29" s="56">
        <f>IF($F$28=1,D29,IF($F$28=2,D29/2,IF($F$28=3,D29/3,"")))</f>
        <v>3.915</v>
      </c>
      <c r="H29" s="56" t="str">
        <f t="shared" si="4"/>
        <v>Flasker</v>
      </c>
      <c r="I29" s="56">
        <f>IF($F$28=1,"",IF($F$28=2,D29/2,IF($F$28=3,D29/3,"")))</f>
        <v>3.915</v>
      </c>
      <c r="J29" s="10" t="str">
        <f>IF(ISBLANK(I29),"",E29)</f>
        <v>Flasker</v>
      </c>
      <c r="K29" s="56" t="str">
        <f>IF($F$28=1,"",IF($F$28=2,"",IF($F$28=3,D29/3,"")))</f>
        <v/>
      </c>
      <c r="L29" s="134" t="str">
        <f>IF(LEN(K29)=0,"",E29)</f>
        <v/>
      </c>
      <c r="M29" s="134"/>
      <c r="N29" s="134"/>
      <c r="O29" s="134"/>
      <c r="P29" s="134"/>
    </row>
    <row r="30" spans="1:16" ht="13.25" hidden="1" customHeight="1" outlineLevel="1">
      <c r="A30" s="97" t="s">
        <v>40</v>
      </c>
      <c r="B30" s="4">
        <v>0.03</v>
      </c>
      <c r="C30" s="4">
        <f t="shared" si="8"/>
        <v>261</v>
      </c>
      <c r="D30" s="4">
        <f t="shared" ref="D30:D40" si="9">B30*$C$29</f>
        <v>7.83</v>
      </c>
      <c r="E30" s="4" t="s">
        <v>45</v>
      </c>
      <c r="F30" s="4"/>
      <c r="G30" s="56">
        <f t="shared" ref="G30:G43" si="10">IF($F$10=1,D30,IF($F$10=2,D30/2,IF($F$10=3,D30/3,"")))</f>
        <v>2.61</v>
      </c>
      <c r="H30" s="56" t="str">
        <f t="shared" si="4"/>
        <v>Bøtter</v>
      </c>
      <c r="I30" s="56">
        <f t="shared" ref="I30:I43" si="11">IF($F$10=1,"",IF($F$10=2,D30/2,IF($F$10=3,D30/3,"")))</f>
        <v>2.61</v>
      </c>
      <c r="J30" s="10" t="str">
        <f t="shared" ref="J30:J43" si="12">IF(ISBLANK(I30),"",E30)</f>
        <v>Bøtter</v>
      </c>
      <c r="K30" s="56" t="str">
        <f t="shared" ref="K30:K43" si="13">IF($F$28=1,"",IF($F$28=2,"",IF($F$28=3,D30/3,"")))</f>
        <v/>
      </c>
      <c r="L30" s="134" t="str">
        <f t="shared" ref="L30:L43" si="14">IF(LEN(K30)=0,"",E30)</f>
        <v/>
      </c>
      <c r="M30" s="134"/>
      <c r="N30" s="134"/>
      <c r="O30" s="134"/>
      <c r="P30" s="134"/>
    </row>
    <row r="31" spans="1:16" ht="13.25" hidden="1" customHeight="1" outlineLevel="1">
      <c r="A31" s="97" t="s">
        <v>23</v>
      </c>
      <c r="B31" s="4">
        <v>0.5</v>
      </c>
      <c r="C31" s="4">
        <f t="shared" si="8"/>
        <v>261</v>
      </c>
      <c r="D31" s="4">
        <f t="shared" si="9"/>
        <v>130.5</v>
      </c>
      <c r="E31" s="4" t="s">
        <v>46</v>
      </c>
      <c r="F31" s="4"/>
      <c r="G31" s="56">
        <f t="shared" si="10"/>
        <v>43.5</v>
      </c>
      <c r="H31" s="56" t="str">
        <f t="shared" si="4"/>
        <v>æg</v>
      </c>
      <c r="I31" s="56">
        <f t="shared" si="11"/>
        <v>43.5</v>
      </c>
      <c r="J31" s="10" t="str">
        <f t="shared" si="12"/>
        <v>æg</v>
      </c>
      <c r="K31" s="56" t="str">
        <f t="shared" si="13"/>
        <v/>
      </c>
      <c r="L31" s="134" t="str">
        <f t="shared" si="14"/>
        <v/>
      </c>
      <c r="M31" s="134"/>
      <c r="N31" s="134"/>
      <c r="O31" s="134"/>
      <c r="P31" s="134"/>
    </row>
    <row r="32" spans="1:16" ht="13.25" hidden="1" customHeight="1" outlineLevel="1">
      <c r="A32" s="97" t="s">
        <v>35</v>
      </c>
      <c r="B32" s="4">
        <v>0.25</v>
      </c>
      <c r="C32" s="4">
        <f t="shared" si="8"/>
        <v>261</v>
      </c>
      <c r="D32" s="4">
        <f t="shared" si="9"/>
        <v>65.25</v>
      </c>
      <c r="E32" s="4" t="s">
        <v>27</v>
      </c>
      <c r="F32" s="4"/>
      <c r="G32" s="56">
        <f t="shared" si="10"/>
        <v>21.75</v>
      </c>
      <c r="H32" s="56" t="str">
        <f t="shared" si="4"/>
        <v>stk</v>
      </c>
      <c r="I32" s="56">
        <f t="shared" si="11"/>
        <v>21.75</v>
      </c>
      <c r="J32" s="10" t="str">
        <f t="shared" si="12"/>
        <v>stk</v>
      </c>
      <c r="K32" s="56" t="str">
        <f t="shared" si="13"/>
        <v/>
      </c>
      <c r="L32" s="134" t="str">
        <f t="shared" si="14"/>
        <v/>
      </c>
      <c r="M32" s="134"/>
      <c r="N32" s="134"/>
      <c r="O32" s="134"/>
      <c r="P32" s="134"/>
    </row>
    <row r="33" spans="1:16" ht="13.25" hidden="1" customHeight="1" outlineLevel="1">
      <c r="A33" s="97" t="s">
        <v>24</v>
      </c>
      <c r="B33" s="4">
        <v>0.25</v>
      </c>
      <c r="C33" s="4">
        <f t="shared" si="8"/>
        <v>261</v>
      </c>
      <c r="D33" s="4">
        <f t="shared" si="9"/>
        <v>65.25</v>
      </c>
      <c r="E33" s="4" t="s">
        <v>47</v>
      </c>
      <c r="F33" s="4"/>
      <c r="G33" s="56">
        <f t="shared" si="10"/>
        <v>21.75</v>
      </c>
      <c r="H33" s="56" t="str">
        <f t="shared" si="4"/>
        <v>bakker</v>
      </c>
      <c r="I33" s="56">
        <f t="shared" si="11"/>
        <v>21.75</v>
      </c>
      <c r="J33" s="10" t="str">
        <f t="shared" si="12"/>
        <v>bakker</v>
      </c>
      <c r="K33" s="56" t="str">
        <f t="shared" si="13"/>
        <v/>
      </c>
      <c r="L33" s="134" t="str">
        <f t="shared" si="14"/>
        <v/>
      </c>
      <c r="M33" s="134"/>
      <c r="N33" s="134"/>
      <c r="O33" s="134"/>
      <c r="P33" s="134"/>
    </row>
    <row r="34" spans="1:16" ht="13.25" hidden="1" customHeight="1" outlineLevel="1">
      <c r="A34" s="97" t="s">
        <v>202</v>
      </c>
      <c r="B34" s="4">
        <v>0.3</v>
      </c>
      <c r="C34" s="4">
        <f t="shared" si="8"/>
        <v>261</v>
      </c>
      <c r="D34" s="4">
        <f t="shared" si="9"/>
        <v>78.3</v>
      </c>
      <c r="E34" s="4" t="s">
        <v>48</v>
      </c>
      <c r="F34" s="4"/>
      <c r="G34" s="56">
        <f t="shared" si="10"/>
        <v>26.099999999999998</v>
      </c>
      <c r="H34" s="56" t="str">
        <f t="shared" si="4"/>
        <v>dåser</v>
      </c>
      <c r="I34" s="56">
        <f t="shared" si="11"/>
        <v>26.099999999999998</v>
      </c>
      <c r="J34" s="10" t="str">
        <f t="shared" si="12"/>
        <v>dåser</v>
      </c>
      <c r="K34" s="56" t="str">
        <f t="shared" si="13"/>
        <v/>
      </c>
      <c r="L34" s="134" t="str">
        <f t="shared" si="14"/>
        <v/>
      </c>
      <c r="M34" s="134"/>
      <c r="N34" s="134"/>
      <c r="O34" s="134"/>
      <c r="P34" s="134"/>
    </row>
    <row r="35" spans="1:16" ht="13.25" hidden="1" customHeight="1" outlineLevel="1">
      <c r="A35" s="97" t="s">
        <v>34</v>
      </c>
      <c r="B35" s="4">
        <v>0.2</v>
      </c>
      <c r="C35" s="4">
        <f t="shared" si="8"/>
        <v>261</v>
      </c>
      <c r="D35" s="4">
        <f t="shared" si="9"/>
        <v>52.2</v>
      </c>
      <c r="E35" s="4" t="s">
        <v>48</v>
      </c>
      <c r="F35" s="4"/>
      <c r="G35" s="56">
        <f t="shared" si="10"/>
        <v>17.400000000000002</v>
      </c>
      <c r="H35" s="56" t="str">
        <f t="shared" si="4"/>
        <v>dåser</v>
      </c>
      <c r="I35" s="56">
        <f t="shared" si="11"/>
        <v>17.400000000000002</v>
      </c>
      <c r="J35" s="10" t="str">
        <f t="shared" si="12"/>
        <v>dåser</v>
      </c>
      <c r="K35" s="56" t="str">
        <f t="shared" si="13"/>
        <v/>
      </c>
      <c r="L35" s="134" t="str">
        <f t="shared" si="14"/>
        <v/>
      </c>
      <c r="M35" s="134"/>
      <c r="N35" s="134"/>
      <c r="O35" s="134"/>
      <c r="P35" s="134"/>
    </row>
    <row r="36" spans="1:16" ht="13.25" hidden="1" customHeight="1" outlineLevel="1">
      <c r="A36" s="97" t="s">
        <v>63</v>
      </c>
      <c r="B36" s="4">
        <v>0.2</v>
      </c>
      <c r="C36" s="4">
        <f t="shared" si="8"/>
        <v>261</v>
      </c>
      <c r="D36" s="4">
        <f t="shared" si="9"/>
        <v>52.2</v>
      </c>
      <c r="E36" s="4" t="s">
        <v>48</v>
      </c>
      <c r="F36" s="4"/>
      <c r="G36" s="56">
        <f t="shared" si="10"/>
        <v>17.400000000000002</v>
      </c>
      <c r="H36" s="56" t="str">
        <f t="shared" si="4"/>
        <v>dåser</v>
      </c>
      <c r="I36" s="56">
        <f t="shared" si="11"/>
        <v>17.400000000000002</v>
      </c>
      <c r="J36" s="10" t="str">
        <f t="shared" si="12"/>
        <v>dåser</v>
      </c>
      <c r="K36" s="56" t="str">
        <f t="shared" si="13"/>
        <v/>
      </c>
      <c r="L36" s="134" t="str">
        <f t="shared" si="14"/>
        <v/>
      </c>
      <c r="M36" s="134"/>
      <c r="N36" s="134"/>
      <c r="O36" s="134"/>
      <c r="P36" s="134"/>
    </row>
    <row r="37" spans="1:16" ht="13.25" hidden="1" customHeight="1" outlineLevel="1">
      <c r="A37" s="97" t="s">
        <v>25</v>
      </c>
      <c r="B37" s="4">
        <v>0.1</v>
      </c>
      <c r="C37" s="4">
        <f t="shared" si="8"/>
        <v>261</v>
      </c>
      <c r="D37" s="4">
        <f t="shared" si="9"/>
        <v>26.1</v>
      </c>
      <c r="E37" s="4" t="s">
        <v>21</v>
      </c>
      <c r="F37" s="4"/>
      <c r="G37" s="56">
        <f t="shared" si="10"/>
        <v>8.7000000000000011</v>
      </c>
      <c r="H37" s="56" t="str">
        <f t="shared" si="4"/>
        <v>pakker</v>
      </c>
      <c r="I37" s="56">
        <f t="shared" si="11"/>
        <v>8.7000000000000011</v>
      </c>
      <c r="J37" s="10" t="str">
        <f t="shared" si="12"/>
        <v>pakker</v>
      </c>
      <c r="K37" s="56" t="str">
        <f t="shared" si="13"/>
        <v/>
      </c>
      <c r="L37" s="134" t="str">
        <f t="shared" si="14"/>
        <v/>
      </c>
      <c r="M37" s="134"/>
      <c r="N37" s="134"/>
      <c r="O37" s="134"/>
      <c r="P37" s="134"/>
    </row>
    <row r="38" spans="1:16" ht="13.25" hidden="1" customHeight="1" outlineLevel="1">
      <c r="A38" s="97" t="s">
        <v>36</v>
      </c>
      <c r="B38" s="4">
        <v>0.25</v>
      </c>
      <c r="C38" s="4">
        <f t="shared" si="8"/>
        <v>261</v>
      </c>
      <c r="D38" s="4">
        <f t="shared" si="9"/>
        <v>65.25</v>
      </c>
      <c r="E38" s="4" t="s">
        <v>21</v>
      </c>
      <c r="F38" s="4"/>
      <c r="G38" s="56">
        <f t="shared" si="10"/>
        <v>21.75</v>
      </c>
      <c r="H38" s="56" t="str">
        <f t="shared" si="4"/>
        <v>pakker</v>
      </c>
      <c r="I38" s="56">
        <f t="shared" si="11"/>
        <v>21.75</v>
      </c>
      <c r="J38" s="10" t="str">
        <f t="shared" si="12"/>
        <v>pakker</v>
      </c>
      <c r="K38" s="56" t="str">
        <f t="shared" si="13"/>
        <v/>
      </c>
      <c r="L38" s="134" t="str">
        <f t="shared" si="14"/>
        <v/>
      </c>
      <c r="M38" s="134"/>
      <c r="N38" s="134"/>
      <c r="O38" s="134"/>
      <c r="P38" s="134"/>
    </row>
    <row r="39" spans="1:16" ht="13.25" hidden="1" customHeight="1" outlineLevel="1">
      <c r="A39" s="97" t="s">
        <v>26</v>
      </c>
      <c r="B39" s="4">
        <v>0.1</v>
      </c>
      <c r="C39" s="4">
        <f t="shared" si="8"/>
        <v>261</v>
      </c>
      <c r="D39" s="4">
        <f t="shared" si="9"/>
        <v>26.1</v>
      </c>
      <c r="E39" s="4" t="s">
        <v>21</v>
      </c>
      <c r="F39" s="4"/>
      <c r="G39" s="56">
        <f t="shared" si="10"/>
        <v>8.7000000000000011</v>
      </c>
      <c r="H39" s="56" t="str">
        <f t="shared" si="4"/>
        <v>pakker</v>
      </c>
      <c r="I39" s="56">
        <f t="shared" si="11"/>
        <v>8.7000000000000011</v>
      </c>
      <c r="J39" s="10" t="str">
        <f t="shared" si="12"/>
        <v>pakker</v>
      </c>
      <c r="K39" s="56" t="str">
        <f t="shared" si="13"/>
        <v/>
      </c>
      <c r="L39" s="134" t="str">
        <f t="shared" si="14"/>
        <v/>
      </c>
      <c r="M39" s="134"/>
      <c r="N39" s="134"/>
      <c r="O39" s="134"/>
      <c r="P39" s="134"/>
    </row>
    <row r="40" spans="1:16" ht="13.25" hidden="1" customHeight="1" outlineLevel="1">
      <c r="A40" s="97" t="s">
        <v>499</v>
      </c>
      <c r="B40" s="4">
        <v>2.5</v>
      </c>
      <c r="C40" s="4">
        <f t="shared" si="8"/>
        <v>261</v>
      </c>
      <c r="D40" s="4">
        <f t="shared" si="9"/>
        <v>652.5</v>
      </c>
      <c r="E40" s="4" t="s">
        <v>20</v>
      </c>
      <c r="F40" s="4"/>
      <c r="G40" s="56">
        <f t="shared" si="10"/>
        <v>217.5</v>
      </c>
      <c r="H40" s="56" t="str">
        <f t="shared" si="4"/>
        <v>skiver</v>
      </c>
      <c r="I40" s="56">
        <f t="shared" si="11"/>
        <v>217.5</v>
      </c>
      <c r="J40" s="10" t="str">
        <f t="shared" si="12"/>
        <v>skiver</v>
      </c>
      <c r="K40" s="56" t="str">
        <f t="shared" si="13"/>
        <v/>
      </c>
      <c r="L40" s="134" t="str">
        <f t="shared" si="14"/>
        <v/>
      </c>
      <c r="M40" s="134"/>
      <c r="N40" s="134"/>
      <c r="O40" s="134"/>
      <c r="P40" s="134"/>
    </row>
    <row r="41" spans="1:16" ht="13.25" hidden="1" customHeight="1" outlineLevel="1">
      <c r="A41" s="97"/>
      <c r="B41" s="4"/>
      <c r="C41" s="4">
        <f t="shared" si="8"/>
        <v>261</v>
      </c>
      <c r="D41" s="4"/>
      <c r="E41" s="4"/>
      <c r="F41" s="4"/>
      <c r="G41" s="56">
        <f t="shared" si="10"/>
        <v>0</v>
      </c>
      <c r="H41" s="56">
        <f t="shared" si="4"/>
        <v>0</v>
      </c>
      <c r="I41" s="56">
        <f t="shared" si="11"/>
        <v>0</v>
      </c>
      <c r="J41" s="10">
        <f t="shared" si="12"/>
        <v>0</v>
      </c>
      <c r="K41" s="56" t="str">
        <f t="shared" si="13"/>
        <v/>
      </c>
      <c r="L41" s="134" t="str">
        <f t="shared" si="14"/>
        <v/>
      </c>
      <c r="M41" s="134"/>
      <c r="N41" s="134"/>
      <c r="O41" s="134"/>
      <c r="P41" s="134"/>
    </row>
    <row r="42" spans="1:16" ht="13.25" hidden="1" customHeight="1" outlineLevel="1">
      <c r="A42" s="97"/>
      <c r="B42" s="4"/>
      <c r="C42" s="4">
        <f t="shared" si="8"/>
        <v>261</v>
      </c>
      <c r="D42" s="4"/>
      <c r="E42" s="4"/>
      <c r="F42" s="4"/>
      <c r="G42" s="56">
        <f t="shared" si="10"/>
        <v>0</v>
      </c>
      <c r="H42" s="56">
        <f t="shared" si="4"/>
        <v>0</v>
      </c>
      <c r="I42" s="56">
        <f t="shared" si="11"/>
        <v>0</v>
      </c>
      <c r="J42" s="10">
        <f t="shared" si="12"/>
        <v>0</v>
      </c>
      <c r="K42" s="56" t="str">
        <f t="shared" si="13"/>
        <v/>
      </c>
      <c r="L42" s="134" t="str">
        <f t="shared" si="14"/>
        <v/>
      </c>
      <c r="M42" s="134"/>
      <c r="N42" s="134"/>
      <c r="O42" s="134"/>
      <c r="P42" s="134"/>
    </row>
    <row r="43" spans="1:16" ht="13.25" hidden="1" customHeight="1" outlineLevel="1">
      <c r="A43" s="97"/>
      <c r="B43" s="4"/>
      <c r="C43" s="4">
        <f t="shared" si="8"/>
        <v>261</v>
      </c>
      <c r="D43" s="4"/>
      <c r="E43" s="4"/>
      <c r="F43" s="4"/>
      <c r="G43" s="56">
        <f t="shared" si="10"/>
        <v>0</v>
      </c>
      <c r="H43" s="56">
        <f t="shared" si="4"/>
        <v>0</v>
      </c>
      <c r="I43" s="56">
        <f t="shared" si="11"/>
        <v>0</v>
      </c>
      <c r="J43" s="10">
        <f t="shared" si="12"/>
        <v>0</v>
      </c>
      <c r="K43" s="56" t="str">
        <f t="shared" si="13"/>
        <v/>
      </c>
      <c r="L43" s="134" t="str">
        <f t="shared" si="14"/>
        <v/>
      </c>
      <c r="M43" s="134"/>
      <c r="N43" s="134"/>
      <c r="O43" s="134"/>
      <c r="P43" s="134"/>
    </row>
    <row r="44" spans="1:16" collapsed="1">
      <c r="H44" s="56" t="str">
        <f t="shared" si="4"/>
        <v/>
      </c>
      <c r="M44" s="134"/>
      <c r="N44" s="134"/>
      <c r="O44" s="134"/>
      <c r="P44" s="134"/>
    </row>
    <row r="45" spans="1:16" ht="16">
      <c r="A45" s="174" t="s">
        <v>286</v>
      </c>
      <c r="B45" s="175"/>
      <c r="C45" s="175"/>
      <c r="D45" s="175"/>
      <c r="E45" s="175"/>
      <c r="F45" s="57"/>
      <c r="H45" s="56"/>
      <c r="M45" s="134"/>
      <c r="N45" s="134"/>
      <c r="O45" s="134"/>
      <c r="P45" s="134"/>
    </row>
    <row r="46" spans="1:16" ht="13.25" hidden="1" customHeight="1" outlineLevel="1">
      <c r="A46" s="69" t="s">
        <v>260</v>
      </c>
      <c r="B46" s="4">
        <v>1.5</v>
      </c>
      <c r="C46" s="4"/>
      <c r="D46" s="4">
        <f>B46*C46</f>
        <v>0</v>
      </c>
      <c r="E46" s="4" t="s">
        <v>27</v>
      </c>
      <c r="F46" s="4"/>
      <c r="H46" s="56"/>
      <c r="M46" s="134"/>
      <c r="N46" s="134"/>
      <c r="O46" s="134"/>
      <c r="P46" s="134"/>
    </row>
    <row r="47" spans="1:16" ht="12" hidden="1" customHeight="1" outlineLevel="1">
      <c r="A47" s="69" t="s">
        <v>261</v>
      </c>
      <c r="B47" s="4">
        <v>0.1</v>
      </c>
      <c r="C47" s="4"/>
      <c r="D47" s="4">
        <f>B47*C47</f>
        <v>0</v>
      </c>
      <c r="E47" s="4" t="s">
        <v>15</v>
      </c>
      <c r="F47" s="4"/>
      <c r="H47" s="56"/>
      <c r="M47" s="134"/>
      <c r="N47" s="134"/>
      <c r="O47" s="134"/>
      <c r="P47" s="134"/>
    </row>
    <row r="48" spans="1:16" ht="12" hidden="1" customHeight="1" outlineLevel="1">
      <c r="A48" s="69" t="s">
        <v>262</v>
      </c>
      <c r="B48" s="4"/>
      <c r="C48" s="4"/>
      <c r="D48" s="4"/>
      <c r="E48" s="4"/>
      <c r="F48" s="4"/>
      <c r="H48" s="56"/>
      <c r="M48" s="134"/>
      <c r="N48" s="134"/>
      <c r="O48" s="134"/>
      <c r="P48" s="134"/>
    </row>
    <row r="49" spans="1:16" ht="12" hidden="1" customHeight="1" outlineLevel="1">
      <c r="A49" s="69" t="s">
        <v>285</v>
      </c>
      <c r="B49" s="4"/>
      <c r="C49" s="4"/>
      <c r="D49" s="4"/>
      <c r="E49" s="4"/>
      <c r="F49" s="4"/>
      <c r="H49" s="56"/>
      <c r="M49" s="134"/>
      <c r="N49" s="134"/>
      <c r="O49" s="134"/>
      <c r="P49" s="134"/>
    </row>
    <row r="50" spans="1:16" ht="12" hidden="1" customHeight="1" outlineLevel="1">
      <c r="A50" s="69" t="s">
        <v>58</v>
      </c>
      <c r="B50" s="4"/>
      <c r="C50" s="4"/>
      <c r="D50" s="4"/>
      <c r="E50" s="4"/>
      <c r="F50" s="4"/>
      <c r="H50" s="56"/>
      <c r="M50" s="134"/>
      <c r="N50" s="134"/>
      <c r="O50" s="134"/>
      <c r="P50" s="134"/>
    </row>
    <row r="51" spans="1:16" ht="12" hidden="1" customHeight="1" outlineLevel="1">
      <c r="A51" s="69" t="s">
        <v>346</v>
      </c>
      <c r="B51" s="4"/>
      <c r="C51" s="4"/>
      <c r="D51" s="4"/>
      <c r="E51" s="4"/>
      <c r="F51" s="4"/>
      <c r="H51" s="56"/>
      <c r="M51" s="134"/>
      <c r="N51" s="134"/>
      <c r="O51" s="134"/>
      <c r="P51" s="134"/>
    </row>
    <row r="52" spans="1:16" ht="12" hidden="1" customHeight="1" outlineLevel="1">
      <c r="A52" s="69"/>
      <c r="B52" s="4"/>
      <c r="C52" s="4"/>
      <c r="D52" s="4"/>
      <c r="E52" s="4"/>
      <c r="F52" s="4"/>
      <c r="H52" s="56"/>
      <c r="M52" s="134"/>
      <c r="N52" s="134"/>
      <c r="O52" s="134"/>
      <c r="P52" s="134"/>
    </row>
    <row r="53" spans="1:16" ht="12" hidden="1" customHeight="1" outlineLevel="1">
      <c r="A53" s="69"/>
      <c r="B53" s="4"/>
      <c r="C53" s="4"/>
      <c r="D53" s="4"/>
      <c r="E53" s="4"/>
      <c r="F53" s="4"/>
      <c r="H53" s="56"/>
      <c r="M53" s="134"/>
      <c r="N53" s="134"/>
      <c r="O53" s="134"/>
      <c r="P53" s="134"/>
    </row>
    <row r="54" spans="1:16" ht="14.25" hidden="1" customHeight="1" outlineLevel="1">
      <c r="A54" s="69"/>
      <c r="B54" s="4"/>
      <c r="C54" s="4"/>
      <c r="D54" s="4"/>
      <c r="E54" s="70"/>
      <c r="F54" s="4"/>
      <c r="H54" s="56" t="str">
        <f t="shared" si="4"/>
        <v/>
      </c>
      <c r="M54" s="134"/>
      <c r="N54" s="134"/>
      <c r="O54" s="134"/>
      <c r="P54" s="134"/>
    </row>
    <row r="55" spans="1:16" ht="14.25" hidden="1" customHeight="1" outlineLevel="1">
      <c r="A55" s="69"/>
      <c r="B55" s="4"/>
      <c r="C55" s="4"/>
      <c r="D55" s="4"/>
      <c r="E55" s="70"/>
      <c r="F55" s="4"/>
      <c r="H55" s="56" t="str">
        <f t="shared" si="4"/>
        <v/>
      </c>
      <c r="M55" s="134"/>
      <c r="N55" s="134"/>
      <c r="O55" s="134"/>
      <c r="P55" s="134"/>
    </row>
    <row r="56" spans="1:16" ht="14.25" hidden="1" customHeight="1" outlineLevel="1">
      <c r="A56" s="69"/>
      <c r="B56" s="4"/>
      <c r="C56" s="4"/>
      <c r="D56" s="4"/>
      <c r="E56" s="70"/>
      <c r="F56" s="4"/>
      <c r="H56" s="56" t="str">
        <f t="shared" si="4"/>
        <v/>
      </c>
      <c r="M56" s="134"/>
      <c r="N56" s="134"/>
      <c r="O56" s="134"/>
      <c r="P56" s="134"/>
    </row>
    <row r="57" spans="1:16" ht="14.25" customHeight="1" collapsed="1">
      <c r="A57" s="166"/>
      <c r="B57" s="184"/>
      <c r="C57" s="184"/>
      <c r="D57" s="184"/>
      <c r="E57" s="185"/>
      <c r="F57" s="186"/>
      <c r="M57" s="134"/>
      <c r="N57" s="134"/>
      <c r="O57" s="134"/>
      <c r="P57" s="134"/>
    </row>
    <row r="58" spans="1:16" ht="27" customHeight="1">
      <c r="A58" s="191" t="s">
        <v>287</v>
      </c>
      <c r="B58" s="192" t="s">
        <v>290</v>
      </c>
      <c r="C58" s="192" t="s">
        <v>291</v>
      </c>
      <c r="D58" s="193" t="s">
        <v>429</v>
      </c>
      <c r="E58" s="193" t="s">
        <v>430</v>
      </c>
      <c r="F58" s="247" t="s">
        <v>292</v>
      </c>
      <c r="G58" s="247"/>
      <c r="H58" s="247"/>
      <c r="I58" s="247"/>
      <c r="J58" s="247"/>
      <c r="K58" s="247"/>
      <c r="M58" s="134"/>
      <c r="N58" s="134"/>
      <c r="O58" s="134"/>
      <c r="P58" s="134"/>
    </row>
    <row r="59" spans="1:16" ht="14.25" customHeight="1">
      <c r="A59" s="187" t="s">
        <v>288</v>
      </c>
      <c r="B59" s="188" t="str">
        <f>B2</f>
        <v>Lørdag</v>
      </c>
      <c r="C59" s="189">
        <f>B6</f>
        <v>27</v>
      </c>
      <c r="D59" s="189">
        <f>B7</f>
        <v>0</v>
      </c>
      <c r="E59" s="190">
        <f>C59+D59</f>
        <v>27</v>
      </c>
      <c r="F59" s="248" t="str">
        <f>"Menu Aftensmad: "&amp;Burgere!A3</f>
        <v>Menu Aftensmad: Burgere</v>
      </c>
      <c r="G59" s="248"/>
      <c r="H59" s="248"/>
      <c r="I59" s="248"/>
      <c r="J59" s="248"/>
      <c r="K59" s="248"/>
      <c r="M59" s="134"/>
      <c r="N59" s="134"/>
      <c r="O59" s="134"/>
      <c r="P59" s="134"/>
    </row>
    <row r="60" spans="1:16" ht="13.25" hidden="1" customHeight="1" outlineLevel="1">
      <c r="A60" s="3" t="str">
        <f>Burgere!A1&amp;": "&amp;Burgere!A3</f>
        <v>Aftensmad : Burgere</v>
      </c>
      <c r="C60" s="136" t="s">
        <v>432</v>
      </c>
      <c r="D60" s="137" t="s">
        <v>16</v>
      </c>
      <c r="E60" s="138"/>
      <c r="F60" s="138"/>
      <c r="G60" s="139"/>
      <c r="H60" s="139"/>
      <c r="I60" s="138"/>
      <c r="J60" s="138"/>
      <c r="K60" s="138"/>
      <c r="M60" s="134"/>
      <c r="N60" s="134"/>
      <c r="O60" s="134"/>
      <c r="P60" s="134"/>
    </row>
    <row r="61" spans="1:16" ht="13.25" hidden="1" customHeight="1" outlineLevel="1">
      <c r="A61" s="99" t="str">
        <f>IF(ISBLANK(Burgere!A6),"",Burgere!A6)</f>
        <v>hakket oksekød (8-12%)</v>
      </c>
      <c r="C61" s="200">
        <f>IF(ISBLANK(Burgere!C6),"",Burgere!C6/Burgere!$C$5*$C$59)</f>
        <v>4050</v>
      </c>
      <c r="D61" s="141" t="str">
        <f>IF(LEN(C61)=0,"",Burgere!D6)</f>
        <v>g</v>
      </c>
      <c r="E61" s="138"/>
      <c r="F61" s="138"/>
      <c r="G61" s="139"/>
      <c r="H61" s="139"/>
      <c r="I61" s="138"/>
      <c r="J61" s="138"/>
      <c r="K61" s="138"/>
      <c r="M61" s="134"/>
      <c r="N61" s="134"/>
      <c r="O61" s="134"/>
      <c r="P61" s="134"/>
    </row>
    <row r="62" spans="1:16" ht="13.25" hidden="1" customHeight="1" outlineLevel="1">
      <c r="A62" s="99" t="str">
        <f>IF(ISBLANK(Burgere!A7),"",Burgere!A7)</f>
        <v>burgerboller</v>
      </c>
      <c r="C62" s="200">
        <f>IF(ISBLANK(Burgere!C7),"",Burgere!C7/Burgere!$C$5*$C$59)</f>
        <v>54</v>
      </c>
      <c r="D62" s="141" t="str">
        <f>IF(LEN(C62)=0,"",Burgere!D7)</f>
        <v>stk</v>
      </c>
      <c r="E62" s="138"/>
      <c r="F62" s="138"/>
      <c r="G62" s="139"/>
      <c r="H62" s="139"/>
      <c r="I62" s="138"/>
      <c r="J62" s="138"/>
      <c r="K62" s="138"/>
      <c r="M62" s="134"/>
      <c r="N62" s="134"/>
      <c r="O62" s="134"/>
      <c r="P62" s="134"/>
    </row>
    <row r="63" spans="1:16" ht="13.25" hidden="1" customHeight="1" outlineLevel="1">
      <c r="A63" s="99" t="str">
        <f>IF(ISBLANK(Burgere!A8),"",Burgere!A8)</f>
        <v>agurker</v>
      </c>
      <c r="C63" s="200">
        <f>IF(ISBLANK(Burgere!C8),"",Burgere!C8/Burgere!$C$5*$C$59)</f>
        <v>6.75</v>
      </c>
      <c r="D63" s="141" t="str">
        <f>IF(LEN(C63)=0,"",Burgere!D8)</f>
        <v>stk</v>
      </c>
      <c r="E63" s="138"/>
      <c r="F63" s="138"/>
      <c r="G63" s="139"/>
      <c r="H63" s="139"/>
      <c r="I63" s="138"/>
      <c r="J63" s="138"/>
      <c r="K63" s="138"/>
      <c r="M63" s="134"/>
      <c r="N63" s="134"/>
      <c r="O63" s="134"/>
      <c r="P63" s="134"/>
    </row>
    <row r="64" spans="1:16" ht="13.25" hidden="1" customHeight="1" outlineLevel="1">
      <c r="A64" s="99" t="str">
        <f>IF(ISBLANK(Burgere!A9),"",Burgere!A9)</f>
        <v>syltede agurker</v>
      </c>
      <c r="C64" s="200">
        <f>IF(ISBLANK(Burgere!C9),"",Burgere!C9/Burgere!$C$5*$C$59)</f>
        <v>1.35</v>
      </c>
      <c r="D64" s="141" t="str">
        <f>IF(LEN(C64)=0,"",Burgere!D9)</f>
        <v>glas</v>
      </c>
      <c r="E64" s="138"/>
      <c r="F64" s="138"/>
      <c r="G64" s="139"/>
      <c r="H64" s="139"/>
      <c r="I64" s="138"/>
      <c r="J64" s="138"/>
      <c r="K64" s="138"/>
      <c r="M64" s="134"/>
      <c r="N64" s="134"/>
      <c r="O64" s="134"/>
      <c r="P64" s="134"/>
    </row>
    <row r="65" spans="1:16" ht="13.25" hidden="1" customHeight="1" outlineLevel="1">
      <c r="A65" s="99" t="str">
        <f>IF(ISBLANK(Burgere!A10),"",Burgere!A10)</f>
        <v>stort løg</v>
      </c>
      <c r="C65" s="200">
        <f>IF(ISBLANK(Burgere!C10),"",Burgere!C10/Burgere!$C$5*$C$59)</f>
        <v>6.75</v>
      </c>
      <c r="D65" s="141" t="str">
        <f>IF(LEN(C65)=0,"",Burgere!D10)</f>
        <v>stk</v>
      </c>
      <c r="E65" s="138"/>
      <c r="F65" s="138"/>
      <c r="G65" s="139"/>
      <c r="H65" s="139"/>
      <c r="I65" s="138"/>
      <c r="J65" s="138"/>
      <c r="K65" s="138"/>
      <c r="M65" s="134"/>
      <c r="N65" s="134"/>
      <c r="O65" s="134"/>
      <c r="P65" s="134"/>
    </row>
    <row r="66" spans="1:16" ht="13.25" hidden="1" customHeight="1" outlineLevel="1">
      <c r="A66" s="99" t="str">
        <f>IF(ISBLANK(Burgere!A11),"",Burgere!A11)</f>
        <v>tomat</v>
      </c>
      <c r="C66" s="200">
        <f>IF(ISBLANK(Burgere!C11),"",Burgere!C11/Burgere!$C$5*$C$59)</f>
        <v>13.5</v>
      </c>
      <c r="D66" s="141" t="str">
        <f>IF(LEN(C66)=0,"",Burgere!D11)</f>
        <v>stk</v>
      </c>
      <c r="E66" s="138"/>
      <c r="F66" s="138"/>
      <c r="G66" s="139"/>
      <c r="H66" s="139"/>
      <c r="I66" s="138"/>
      <c r="J66" s="138"/>
      <c r="K66" s="138"/>
      <c r="M66" s="134"/>
      <c r="N66" s="134"/>
      <c r="O66" s="134"/>
      <c r="P66" s="134"/>
    </row>
    <row r="67" spans="1:16" ht="13.25" hidden="1" customHeight="1" outlineLevel="1">
      <c r="A67" s="99" t="str">
        <f>IF(ISBLANK(Burgere!A12),"",Burgere!A12)</f>
        <v>iceberg</v>
      </c>
      <c r="C67" s="200">
        <f>IF(ISBLANK(Burgere!C12),"",Burgere!C12/Burgere!$C$5*$C$59)</f>
        <v>3.375</v>
      </c>
      <c r="D67" s="141" t="str">
        <f>IF(LEN(C67)=0,"",Burgere!D12)</f>
        <v>stk</v>
      </c>
      <c r="E67" s="138"/>
      <c r="F67" s="138"/>
      <c r="G67" s="139"/>
      <c r="H67" s="139"/>
      <c r="I67" s="138"/>
      <c r="J67" s="138"/>
      <c r="K67" s="138"/>
      <c r="M67" s="134"/>
      <c r="N67" s="134"/>
      <c r="O67" s="134"/>
      <c r="P67" s="134"/>
    </row>
    <row r="68" spans="1:16" ht="13.25" hidden="1" customHeight="1" outlineLevel="1">
      <c r="A68" s="99" t="str">
        <f>IF(ISBLANK(Burgere!A13),"",Burgere!A13)</f>
        <v>burgerdressing</v>
      </c>
      <c r="C68" s="200">
        <f>IF(ISBLANK(Burgere!C13),"",Burgere!C13/Burgere!$C$5*$C$59)</f>
        <v>1.6875</v>
      </c>
      <c r="D68" s="141" t="str">
        <f>IF(LEN(C68)=0,"",Burgere!D13)</f>
        <v>flaske</v>
      </c>
      <c r="E68" s="138"/>
      <c r="F68" s="138"/>
      <c r="G68" s="139"/>
      <c r="H68" s="139"/>
      <c r="I68" s="138"/>
      <c r="J68" s="138"/>
      <c r="K68" s="138"/>
      <c r="M68" s="134"/>
      <c r="N68" s="134"/>
      <c r="O68" s="134"/>
      <c r="P68" s="134"/>
    </row>
    <row r="69" spans="1:16" ht="13.25" hidden="1" customHeight="1" outlineLevel="1">
      <c r="A69" s="99" t="str">
        <f>IF(ISBLANK(Burgere!A14),"",Burgere!A14)</f>
        <v>ketchup</v>
      </c>
      <c r="C69" s="200">
        <f>IF(ISBLANK(Burgere!C14),"",Burgere!C14/Burgere!$C$5*$C$59)</f>
        <v>1.6875</v>
      </c>
      <c r="D69" s="141" t="str">
        <f>IF(LEN(C69)=0,"",Burgere!D14)</f>
        <v>flaske</v>
      </c>
      <c r="E69" s="138"/>
      <c r="F69" s="138"/>
      <c r="G69" s="139"/>
      <c r="H69" s="139"/>
      <c r="I69" s="138"/>
      <c r="J69" s="138"/>
      <c r="K69" s="138"/>
      <c r="M69" s="134"/>
      <c r="N69" s="134"/>
      <c r="O69" s="134"/>
      <c r="P69" s="134"/>
    </row>
    <row r="70" spans="1:16" ht="13.25" hidden="1" customHeight="1" outlineLevel="1">
      <c r="A70" s="99" t="str">
        <f>IF(ISBLANK(Burgere!A15),"",Burgere!A15)</f>
        <v>evt. Osteskiver</v>
      </c>
      <c r="C70" s="200">
        <f>IF(ISBLANK(Burgere!C15),"",Burgere!C15/Burgere!$C$5*$C$59)</f>
        <v>27</v>
      </c>
      <c r="D70" s="142" t="str">
        <f>IF(LEN(C70)=0,"",Burgere!D15)</f>
        <v>skiver</v>
      </c>
      <c r="E70" s="138"/>
      <c r="F70" s="138"/>
      <c r="G70" s="139"/>
      <c r="H70" s="139"/>
      <c r="I70" s="138"/>
      <c r="J70" s="138"/>
      <c r="K70" s="138"/>
      <c r="M70" s="134"/>
      <c r="N70" s="134"/>
      <c r="O70" s="134"/>
      <c r="P70" s="134"/>
    </row>
    <row r="71" spans="1:16" ht="13.25" hidden="1" customHeight="1" outlineLevel="1">
      <c r="A71" s="99" t="str">
        <f>IF(ISBLANK(Burgere!A16),"",Burgere!A16)</f>
        <v>evt. Bacon</v>
      </c>
      <c r="C71" s="200">
        <f>IF(ISBLANK(Burgere!C16),"",Burgere!C16/Burgere!$C$5*$C$59)</f>
        <v>27</v>
      </c>
      <c r="D71" s="142" t="str">
        <f>IF(LEN(C71)=0,"",Burgere!D16)</f>
        <v>skiver</v>
      </c>
      <c r="E71" s="138"/>
      <c r="F71" s="138"/>
      <c r="G71" s="139"/>
      <c r="H71" s="139"/>
      <c r="I71" s="138"/>
      <c r="J71" s="138"/>
      <c r="K71" s="138"/>
      <c r="M71" s="134"/>
      <c r="N71" s="134"/>
      <c r="O71" s="134"/>
      <c r="P71" s="134"/>
    </row>
    <row r="72" spans="1:16" ht="13.25" hidden="1" customHeight="1" outlineLevel="1">
      <c r="A72" s="99" t="str">
        <f>IF(ISBLANK(Burgere!A17),"",Burgere!A17)</f>
        <v>evt. Sennep</v>
      </c>
      <c r="C72" s="200">
        <f>IF(ISBLANK(Burgere!C17),"",Burgere!C17/Burgere!$C$5*$C$59)</f>
        <v>0.47250000000000003</v>
      </c>
      <c r="D72" s="142" t="str">
        <f>IF(LEN(C72)=0,"",Burgere!D17)</f>
        <v>flaske</v>
      </c>
      <c r="E72" s="138"/>
      <c r="F72" s="138"/>
      <c r="G72" s="139"/>
      <c r="H72" s="139"/>
      <c r="I72" s="138"/>
      <c r="J72" s="138"/>
      <c r="K72" s="138"/>
      <c r="M72" s="134"/>
      <c r="N72" s="134"/>
      <c r="O72" s="134"/>
      <c r="P72" s="134"/>
    </row>
    <row r="73" spans="1:16" ht="13.25" hidden="1" customHeight="1" outlineLevel="1">
      <c r="A73" s="99" t="str">
        <f>IF(ISBLANK(Burgere!A18),"",Burgere!A18)</f>
        <v>evt ristet løg</v>
      </c>
      <c r="C73" s="200" t="str">
        <f>IF(ISBLANK(Burgere!C18),"",Burgere!C18/Burgere!$C$5*$C$59)</f>
        <v/>
      </c>
      <c r="D73" s="142" t="str">
        <f>IF(LEN(C73)=0,"",Burgere!D18)</f>
        <v/>
      </c>
      <c r="E73" s="138"/>
      <c r="F73" s="138"/>
      <c r="G73" s="139"/>
      <c r="H73" s="139"/>
      <c r="I73" s="138"/>
      <c r="J73" s="138"/>
      <c r="K73" s="138"/>
      <c r="M73" s="134"/>
      <c r="N73" s="134"/>
      <c r="O73" s="134"/>
      <c r="P73" s="134"/>
    </row>
    <row r="74" spans="1:16" ht="13.25" hidden="1" customHeight="1" outlineLevel="1">
      <c r="A74" s="3" t="str">
        <f>Burgere!H1&amp;": "&amp;Burgere!H3</f>
        <v>Aftensmad Vegetar: 3 forslag til vegetar burgere</v>
      </c>
      <c r="C74" s="136" t="s">
        <v>432</v>
      </c>
      <c r="D74" s="136" t="s">
        <v>16</v>
      </c>
      <c r="E74" s="138"/>
      <c r="F74" s="138"/>
      <c r="G74" s="139"/>
      <c r="H74" s="139"/>
      <c r="I74" s="138"/>
      <c r="J74" s="138"/>
      <c r="K74" s="138"/>
      <c r="M74" s="134"/>
      <c r="N74" s="134"/>
      <c r="O74" s="134"/>
      <c r="P74" s="134"/>
    </row>
    <row r="75" spans="1:16" ht="13.25" hidden="1" customHeight="1" outlineLevel="1">
      <c r="A75" s="1" t="str">
        <f>IF(ISBLANK(Burgere!H6),"",Burgere!H6)</f>
        <v>Knoldselleribøf eller</v>
      </c>
      <c r="B75" s="201" t="s">
        <v>528</v>
      </c>
      <c r="C75" s="200"/>
      <c r="D75" s="140"/>
      <c r="E75" s="138"/>
      <c r="F75" s="138"/>
      <c r="G75" s="139"/>
      <c r="H75" s="139"/>
      <c r="I75" s="138"/>
      <c r="J75" s="138"/>
      <c r="K75" s="138"/>
      <c r="M75" s="134"/>
      <c r="N75" s="134"/>
      <c r="O75" s="134"/>
      <c r="P75" s="134"/>
    </row>
    <row r="76" spans="1:16" ht="13.25" hidden="1" customHeight="1" outlineLevel="1">
      <c r="A76" s="1" t="str">
        <f>IF(ISBLANK(Burgere!H7),"",Burgere!H7)</f>
        <v>kikærtebøf eller</v>
      </c>
      <c r="B76" s="201" t="s">
        <v>528</v>
      </c>
      <c r="C76" s="200">
        <f>IF(ISBLANK(Burgere!J7),"",Burgere!J7/Burgere!$J$5*$D$59)</f>
        <v>0</v>
      </c>
      <c r="D76" s="141" t="str">
        <f>IF(LEN(C76)=0,"",Burgere!K7)</f>
        <v>g</v>
      </c>
      <c r="E76" s="138"/>
      <c r="F76" s="138"/>
      <c r="G76" s="139"/>
      <c r="H76" s="139"/>
      <c r="I76" s="138"/>
      <c r="J76" s="138"/>
      <c r="K76" s="138"/>
      <c r="M76" s="134"/>
      <c r="N76" s="134"/>
      <c r="O76" s="134"/>
      <c r="P76" s="134"/>
    </row>
    <row r="77" spans="1:16" ht="13.25" hidden="1" customHeight="1" outlineLevel="1">
      <c r="A77" s="1" t="str">
        <f>IF(ISBLANK(Burgere!H8),"",Burgere!H8)</f>
        <v>plantefars</v>
      </c>
      <c r="C77" s="200">
        <f>IF(ISBLANK(Burgere!J8),"",Burgere!J8/Burgere!$J$5*$D$59)</f>
        <v>0</v>
      </c>
      <c r="D77" s="141" t="str">
        <f>IF(LEN(C77)=0,"",Burgere!K8)</f>
        <v>g</v>
      </c>
      <c r="E77" s="138"/>
      <c r="F77" s="138"/>
      <c r="G77" s="139"/>
      <c r="H77" s="139"/>
      <c r="I77" s="138"/>
      <c r="J77" s="138"/>
      <c r="K77" s="138"/>
      <c r="M77" s="134"/>
      <c r="N77" s="134"/>
      <c r="O77" s="134"/>
      <c r="P77" s="134"/>
    </row>
    <row r="78" spans="1:16" ht="13.25" hidden="1" customHeight="1" outlineLevel="1">
      <c r="A78" s="1" t="str">
        <f>IF(ISBLANK(Burgere!H9),"",Burgere!H9)</f>
        <v/>
      </c>
      <c r="C78" s="200" t="str">
        <f>IF(ISBLANK(Burgere!J9),"",Burgere!J9/Burgere!$J$5*$D$59)</f>
        <v/>
      </c>
      <c r="D78" s="141" t="str">
        <f>IF(LEN(C78)=0,"",Burgere!K9)</f>
        <v/>
      </c>
      <c r="E78" s="138"/>
      <c r="F78" s="138"/>
      <c r="G78" s="139"/>
      <c r="H78" s="139"/>
      <c r="I78" s="138"/>
      <c r="J78" s="138"/>
      <c r="K78" s="138"/>
      <c r="M78" s="134"/>
      <c r="N78" s="134"/>
      <c r="O78" s="134"/>
      <c r="P78" s="134"/>
    </row>
    <row r="79" spans="1:16" ht="13.25" hidden="1" customHeight="1" outlineLevel="1">
      <c r="A79" s="1" t="str">
        <f>IF(ISBLANK(Burgere!H10),"",Burgere!H10)</f>
        <v>evt. revet ost</v>
      </c>
      <c r="C79" s="200">
        <f>IF(ISBLANK(Burgere!J10),"",Burgere!J10/Burgere!$J$5*$D$59)</f>
        <v>0</v>
      </c>
      <c r="D79" s="141" t="str">
        <f>IF(LEN(C79)=0,"",Burgere!K10)</f>
        <v>dl</v>
      </c>
      <c r="E79" s="138"/>
      <c r="F79" s="138"/>
      <c r="G79" s="139"/>
      <c r="H79" s="139"/>
      <c r="I79" s="138"/>
      <c r="J79" s="138"/>
      <c r="K79" s="138"/>
      <c r="M79" s="134"/>
      <c r="N79" s="134"/>
      <c r="O79" s="134"/>
      <c r="P79" s="134"/>
    </row>
    <row r="80" spans="1:16" ht="13.25" hidden="1" customHeight="1" outlineLevel="1">
      <c r="A80" s="1" t="str">
        <f>IF(ISBLANK(Burgere!H11),"",Burgere!H11)</f>
        <v>hvidløg</v>
      </c>
      <c r="C80" s="200">
        <f>IF(ISBLANK(Burgere!J11),"",Burgere!J11/Burgere!$J$5*$D$59)</f>
        <v>0</v>
      </c>
      <c r="D80" s="141" t="str">
        <f>IF(LEN(C80)=0,"",Burgere!K11)</f>
        <v>fed</v>
      </c>
      <c r="E80" s="138"/>
      <c r="F80" s="138"/>
      <c r="G80" s="139"/>
      <c r="H80" s="139"/>
      <c r="I80" s="138"/>
      <c r="J80" s="138"/>
      <c r="K80" s="138"/>
      <c r="M80" s="134"/>
      <c r="N80" s="134"/>
      <c r="O80" s="134"/>
      <c r="P80" s="134"/>
    </row>
    <row r="81" spans="1:16" ht="13.25" hidden="1" customHeight="1" outlineLevel="1">
      <c r="A81" s="1" t="str">
        <f>IF(ISBLANK(Burgere!H12),"",Burgere!H12)</f>
        <v>rasp</v>
      </c>
      <c r="C81" s="200">
        <f>IF(ISBLANK(Burgere!J12),"",Burgere!J12/Burgere!$J$5*$D$59)</f>
        <v>0</v>
      </c>
      <c r="D81" s="141" t="str">
        <f>IF(LEN(C81)=0,"",Burgere!K12)</f>
        <v>dl</v>
      </c>
      <c r="E81" s="138"/>
      <c r="F81" s="138"/>
      <c r="G81" s="139"/>
      <c r="H81" s="139"/>
      <c r="I81" s="138"/>
      <c r="J81" s="138"/>
      <c r="K81" s="138"/>
      <c r="M81" s="134"/>
      <c r="N81" s="134"/>
      <c r="O81" s="134"/>
      <c r="P81" s="134"/>
    </row>
    <row r="82" spans="1:16" ht="13.25" hidden="1" customHeight="1" outlineLevel="1">
      <c r="A82" s="1" t="str">
        <f>IF(ISBLANK(Burgere!H13),"",Burgere!H13)</f>
        <v>evt. æg</v>
      </c>
      <c r="C82" s="200">
        <f>IF(ISBLANK(Burgere!J13),"",Burgere!J13/Burgere!$J$5*$D$59)</f>
        <v>0</v>
      </c>
      <c r="D82" s="141" t="str">
        <f>IF(LEN(C82)=0,"",Burgere!K13)</f>
        <v>æg</v>
      </c>
      <c r="E82" s="138"/>
      <c r="F82" s="138"/>
      <c r="G82" s="139"/>
      <c r="H82" s="139"/>
      <c r="I82" s="138"/>
      <c r="J82" s="138"/>
      <c r="K82" s="138"/>
      <c r="M82" s="134"/>
      <c r="N82" s="134"/>
      <c r="O82" s="134"/>
      <c r="P82" s="134"/>
    </row>
    <row r="83" spans="1:16" ht="13.25" hidden="1" customHeight="1" outlineLevel="1">
      <c r="A83" s="1" t="str">
        <f>IF(ISBLANK(Burgere!H14),"",Burgere!H14)</f>
        <v>salt</v>
      </c>
      <c r="C83" s="200" t="str">
        <f>IF(ISBLANK(Burgere!J14),"",Burgere!J14/Burgere!$J$5*$D$59)</f>
        <v/>
      </c>
      <c r="D83" s="142" t="str">
        <f>IF(LEN(C83)=0,"",Burgere!K14)</f>
        <v/>
      </c>
      <c r="E83" s="138"/>
      <c r="F83" s="138"/>
      <c r="G83" s="139"/>
      <c r="H83" s="139"/>
      <c r="I83" s="138"/>
      <c r="J83" s="138"/>
      <c r="K83" s="138"/>
      <c r="M83" s="134"/>
      <c r="N83" s="134"/>
      <c r="O83" s="134"/>
      <c r="P83" s="134"/>
    </row>
    <row r="84" spans="1:16" ht="13.25" hidden="1" customHeight="1" outlineLevel="1">
      <c r="A84" s="1" t="str">
        <f>IF(ISBLANK(Burgere!H15),"",Burgere!H15)</f>
        <v>peber</v>
      </c>
      <c r="C84" s="200" t="str">
        <f>IF(ISBLANK(Burgere!J15),"",Burgere!J15/Burgere!$J$5*$D$59)</f>
        <v/>
      </c>
      <c r="D84" s="142" t="str">
        <f>IF(LEN(C84)=0,"",Burgere!K15)</f>
        <v/>
      </c>
      <c r="E84" s="138"/>
      <c r="F84" s="138"/>
      <c r="G84" s="139"/>
      <c r="H84" s="139"/>
      <c r="I84" s="138"/>
      <c r="J84" s="138"/>
      <c r="K84" s="138"/>
      <c r="M84" s="134"/>
      <c r="N84" s="134"/>
      <c r="O84" s="134"/>
      <c r="P84" s="134"/>
    </row>
    <row r="85" spans="1:16" ht="13.25" hidden="1" customHeight="1" outlineLevel="1">
      <c r="A85" s="1" t="str">
        <f>IF(ISBLANK(Burgere!H16),"",Burgere!H16)</f>
        <v/>
      </c>
      <c r="C85" s="200" t="str">
        <f>IF(ISBLANK(Burgere!J16),"",Burgere!J16/Burgere!$J$5*$D$59)</f>
        <v/>
      </c>
      <c r="D85" s="142" t="str">
        <f>IF(LEN(C85)=0,"",Burgere!K16)</f>
        <v/>
      </c>
      <c r="E85" s="138"/>
      <c r="F85" s="138"/>
      <c r="G85" s="139"/>
      <c r="H85" s="139"/>
      <c r="I85" s="138"/>
      <c r="J85" s="138"/>
      <c r="K85" s="138"/>
      <c r="M85" s="134"/>
      <c r="N85" s="134"/>
      <c r="O85" s="134"/>
      <c r="P85" s="134"/>
    </row>
    <row r="86" spans="1:16" ht="13.25" hidden="1" customHeight="1" outlineLevel="1">
      <c r="A86" s="1" t="str">
        <f>IF(ISBLANK(Burgere!H17),"",Burgere!H17)</f>
        <v/>
      </c>
      <c r="C86" s="200" t="str">
        <f>IF(ISBLANK(Burgere!J17),"",Burgere!J17/Burgere!$J$5*$D$59)</f>
        <v/>
      </c>
      <c r="D86" s="142" t="str">
        <f>IF(LEN(C86)=0,"",Burgere!K17)</f>
        <v/>
      </c>
      <c r="E86" s="138"/>
      <c r="F86" s="138"/>
      <c r="G86" s="139"/>
      <c r="H86" s="139"/>
      <c r="I86" s="138"/>
      <c r="J86" s="138"/>
      <c r="K86" s="138"/>
      <c r="M86" s="134"/>
      <c r="N86" s="134"/>
      <c r="O86" s="134"/>
      <c r="P86" s="134"/>
    </row>
    <row r="87" spans="1:16" ht="13.25" hidden="1" customHeight="1" outlineLevel="1">
      <c r="A87" s="1" t="str">
        <f>IF(ISBLANK(Burgere!H18),"",Burgere!H18)</f>
        <v/>
      </c>
      <c r="C87" s="200" t="str">
        <f>IF(ISBLANK(Burgere!J18),"",Burgere!J18/Burgere!$J$5*$D$59)</f>
        <v/>
      </c>
      <c r="D87" s="142" t="str">
        <f>IF(LEN(C87)=0,"",Burgere!K18)</f>
        <v/>
      </c>
      <c r="E87" s="138"/>
      <c r="F87" s="138"/>
      <c r="G87" s="139"/>
      <c r="H87" s="139"/>
      <c r="I87" s="138"/>
      <c r="J87" s="138"/>
      <c r="K87" s="138"/>
      <c r="M87" s="134"/>
      <c r="N87" s="134"/>
      <c r="O87" s="134"/>
      <c r="P87" s="134"/>
    </row>
    <row r="88" spans="1:16" ht="13.25" hidden="1" customHeight="1" outlineLevel="1">
      <c r="A88" s="1" t="str">
        <f>IF(ISBLANK(Burgere!H19),"",Burgere!H19)</f>
        <v/>
      </c>
      <c r="C88" s="200" t="str">
        <f>IF(ISBLANK(Burgere!J19),"",Burgere!J19/Burgere!$J$5*$D$59)</f>
        <v/>
      </c>
      <c r="D88" s="142" t="str">
        <f>IF(LEN(C88)=0,"",Burgere!K19)</f>
        <v/>
      </c>
      <c r="E88" s="138"/>
      <c r="F88" s="138"/>
      <c r="G88" s="139"/>
      <c r="H88" s="139"/>
      <c r="I88" s="138"/>
      <c r="J88" s="138"/>
      <c r="K88" s="138"/>
      <c r="M88" s="134"/>
      <c r="N88" s="134"/>
      <c r="O88" s="134"/>
      <c r="P88" s="134"/>
    </row>
    <row r="89" spans="1:16" ht="13.25" hidden="1" customHeight="1" outlineLevel="1">
      <c r="A89" s="3" t="str">
        <f>Burgere!O1&amp;": "&amp;Burgere!O3</f>
        <v>Dessert: Abemad med flødeskum</v>
      </c>
      <c r="C89" s="136" t="s">
        <v>432</v>
      </c>
      <c r="D89" s="136" t="s">
        <v>16</v>
      </c>
      <c r="E89" s="138"/>
      <c r="F89" s="138"/>
      <c r="G89" s="139"/>
      <c r="H89" s="139"/>
      <c r="I89" s="138"/>
      <c r="J89" s="138"/>
      <c r="K89" s="138"/>
      <c r="M89" s="134"/>
      <c r="N89" s="134"/>
      <c r="O89" s="134"/>
      <c r="P89" s="134"/>
    </row>
    <row r="90" spans="1:16" ht="13.25" hidden="1" customHeight="1" outlineLevel="1">
      <c r="A90" s="1" t="str">
        <f>IF(ISBLANK(Burgere!O6),"",Burgere!O6)</f>
        <v>3 slags frugt. F.eks.</v>
      </c>
      <c r="C90" s="200" t="str">
        <f>IF(ISBLANK(Burgere!Q6),"",Burgere!Q6/Burgere!Q$5*$E$59)</f>
        <v/>
      </c>
      <c r="D90" s="140" t="str">
        <f>IF(LEN(C90)=0,"",Burgere!R6)</f>
        <v/>
      </c>
      <c r="E90" s="138"/>
      <c r="F90" s="138"/>
      <c r="G90" s="139"/>
      <c r="H90" s="139"/>
      <c r="I90" s="138"/>
      <c r="J90" s="138"/>
      <c r="K90" s="138"/>
      <c r="M90" s="134"/>
      <c r="N90" s="134"/>
      <c r="O90" s="134"/>
      <c r="P90" s="134"/>
    </row>
    <row r="91" spans="1:16" ht="13.25" hidden="1" customHeight="1" outlineLevel="1">
      <c r="A91" s="1" t="str">
        <f>IF(ISBLANK(Burgere!O7),"",Burgere!O7)</f>
        <v>æbler</v>
      </c>
      <c r="C91" s="200">
        <f>IF(ISBLANK(Burgere!Q7),"",Burgere!Q7/Burgere!Q$5*$E$59)</f>
        <v>13.5</v>
      </c>
      <c r="D91" s="140" t="str">
        <f>IF(LEN(C91)=0,"",Burgere!R7)</f>
        <v>stk</v>
      </c>
      <c r="E91" s="138"/>
      <c r="F91" s="138"/>
      <c r="G91" s="139"/>
      <c r="H91" s="139"/>
      <c r="I91" s="138"/>
      <c r="J91" s="138"/>
      <c r="K91" s="138"/>
      <c r="M91" s="134"/>
      <c r="N91" s="134"/>
      <c r="O91" s="134"/>
      <c r="P91" s="134"/>
    </row>
    <row r="92" spans="1:16" ht="13.25" hidden="1" customHeight="1" outlineLevel="1">
      <c r="A92" s="1" t="str">
        <f>IF(ISBLANK(Burgere!O8),"",Burgere!O8)</f>
        <v>appelsin</v>
      </c>
      <c r="C92" s="200">
        <f>IF(ISBLANK(Burgere!Q8),"",Burgere!Q8/Burgere!Q$5*$E$59)</f>
        <v>6.75</v>
      </c>
      <c r="D92" s="140" t="str">
        <f>IF(LEN(C92)=0,"",Burgere!R8)</f>
        <v>stk</v>
      </c>
      <c r="E92" s="138"/>
      <c r="F92" s="138"/>
      <c r="G92" s="139"/>
      <c r="H92" s="139"/>
      <c r="I92" s="138"/>
      <c r="J92" s="138"/>
      <c r="K92" s="138"/>
      <c r="M92" s="134"/>
      <c r="N92" s="134"/>
      <c r="O92" s="134"/>
      <c r="P92" s="134"/>
    </row>
    <row r="93" spans="1:16" ht="13.25" hidden="1" customHeight="1" outlineLevel="1">
      <c r="A93" s="1" t="str">
        <f>IF(ISBLANK(Burgere!O9),"",Burgere!O9)</f>
        <v>banan</v>
      </c>
      <c r="C93" s="200">
        <f>IF(ISBLANK(Burgere!Q9),"",Burgere!Q9/Burgere!Q$5*$E$59)</f>
        <v>6.75</v>
      </c>
      <c r="D93" s="140" t="str">
        <f>IF(LEN(C93)=0,"",Burgere!R9)</f>
        <v>stk</v>
      </c>
      <c r="E93" s="138"/>
      <c r="F93" s="138"/>
      <c r="G93" s="139"/>
      <c r="H93" s="139"/>
      <c r="I93" s="138"/>
      <c r="J93" s="138"/>
      <c r="K93" s="138"/>
      <c r="M93" s="134"/>
      <c r="N93" s="134"/>
      <c r="O93" s="134"/>
      <c r="P93" s="134"/>
    </row>
    <row r="94" spans="1:16" ht="13.25" hidden="1" customHeight="1" outlineLevel="1">
      <c r="A94" s="1" t="str">
        <f>IF(ISBLANK(Burgere!O10),"",Burgere!O10)</f>
        <v>piskefløde</v>
      </c>
      <c r="C94" s="200">
        <f>IF(ISBLANK(Burgere!Q10),"",Burgere!Q10/Burgere!Q$5*$E$59)</f>
        <v>3.375</v>
      </c>
      <c r="D94" s="140" t="str">
        <f>IF(LEN(C94)=0,"",Burgere!R10)</f>
        <v>l</v>
      </c>
      <c r="E94" s="138"/>
      <c r="F94" s="138"/>
      <c r="G94" s="139"/>
      <c r="H94" s="139"/>
      <c r="I94" s="138"/>
      <c r="J94" s="138"/>
      <c r="K94" s="138"/>
      <c r="M94" s="134"/>
      <c r="N94" s="134"/>
      <c r="O94" s="134"/>
      <c r="P94" s="134"/>
    </row>
    <row r="95" spans="1:16" ht="13.25" hidden="1" customHeight="1" outlineLevel="1">
      <c r="A95" s="1" t="str">
        <f>IF(ISBLANK(Burgere!O11),"",Burgere!O11)</f>
        <v>mørk chokolade</v>
      </c>
      <c r="C95" s="200">
        <f>IF(ISBLANK(Burgere!Q11),"",Burgere!Q11/Burgere!Q$5*$E$59)</f>
        <v>168.75</v>
      </c>
      <c r="D95" s="140" t="str">
        <f>IF(LEN(C95)=0,"",Burgere!R11)</f>
        <v>g</v>
      </c>
      <c r="E95" s="138"/>
      <c r="F95" s="138"/>
      <c r="G95" s="139"/>
      <c r="H95" s="139"/>
      <c r="I95" s="138"/>
      <c r="J95" s="138"/>
      <c r="K95" s="138"/>
      <c r="M95" s="134"/>
      <c r="N95" s="134"/>
      <c r="O95" s="134"/>
      <c r="P95" s="134"/>
    </row>
    <row r="96" spans="1:16" ht="13.25" hidden="1" customHeight="1" outlineLevel="1">
      <c r="A96" s="1" t="str">
        <f>IF(ISBLANK(Burgere!O12),"",Burgere!O12)</f>
        <v/>
      </c>
      <c r="C96" s="200" t="str">
        <f>IF(ISBLANK(Burgere!Q13),"",Burgere!Q13/Burgere!Q$5*$E$59)</f>
        <v/>
      </c>
      <c r="D96" s="140" t="str">
        <f>IF(LEN(C96)=0,"",Burgere!R13)</f>
        <v/>
      </c>
      <c r="E96" s="138"/>
      <c r="F96" s="138"/>
      <c r="G96" s="139"/>
      <c r="H96" s="139"/>
      <c r="I96" s="138"/>
      <c r="J96" s="138"/>
      <c r="K96" s="138"/>
      <c r="M96" s="134"/>
      <c r="N96" s="134"/>
      <c r="O96" s="134"/>
      <c r="P96" s="134"/>
    </row>
    <row r="97" spans="1:16" ht="13.25" hidden="1" customHeight="1" outlineLevel="1">
      <c r="A97" s="1" t="str">
        <f>IF(ISBLANK(Burgere!O13),"",Burgere!O13)</f>
        <v/>
      </c>
      <c r="C97" s="200" t="str">
        <f>IF(ISBLANK(Burgere!Q14),"",Burgere!Q14/Burgere!Q$5*$E$59)</f>
        <v/>
      </c>
      <c r="D97" s="140" t="str">
        <f>IF(LEN(C97)=0,"",Burgere!R14)</f>
        <v/>
      </c>
      <c r="E97" s="138"/>
      <c r="F97" s="138"/>
      <c r="G97" s="139"/>
      <c r="H97" s="139"/>
      <c r="I97" s="138"/>
      <c r="J97" s="138"/>
      <c r="K97" s="138"/>
      <c r="M97" s="134"/>
      <c r="N97" s="134"/>
      <c r="O97" s="134"/>
      <c r="P97" s="134"/>
    </row>
    <row r="98" spans="1:16" ht="13.25" hidden="1" customHeight="1" outlineLevel="1">
      <c r="A98" s="1" t="str">
        <f>IF(ISBLANK(Burgere!O14),"",Burgere!O14)</f>
        <v/>
      </c>
      <c r="C98" s="200" t="str">
        <f>IF(ISBLANK(Burgere!Q15),"",Burgere!Q15/Burgere!Q$5*$E$59)</f>
        <v/>
      </c>
      <c r="D98" s="140" t="str">
        <f>IF(LEN(C98)=0,"",Burgere!R15)</f>
        <v/>
      </c>
      <c r="E98" s="138"/>
      <c r="F98" s="138"/>
      <c r="G98" s="139"/>
      <c r="H98" s="139"/>
      <c r="I98" s="138"/>
      <c r="J98" s="138"/>
      <c r="K98" s="138"/>
      <c r="M98" s="134"/>
      <c r="N98" s="134"/>
      <c r="O98" s="134"/>
      <c r="P98" s="134"/>
    </row>
    <row r="99" spans="1:16" ht="13.25" hidden="1" customHeight="1" outlineLevel="1">
      <c r="A99" s="1" t="str">
        <f>IF(ISBLANK(Burgere!O15),"",Burgere!O15)</f>
        <v/>
      </c>
      <c r="C99" s="200" t="str">
        <f>IF(ISBLANK(Burgere!Q16),"",Burgere!Q16/Burgere!Q$5*$E$59)</f>
        <v/>
      </c>
      <c r="D99" s="140" t="str">
        <f>IF(LEN(C99)=0,"",Burgere!R16)</f>
        <v/>
      </c>
      <c r="E99" s="138"/>
      <c r="F99" s="138"/>
      <c r="G99" s="139"/>
      <c r="H99" s="139"/>
      <c r="I99" s="138"/>
      <c r="J99" s="138"/>
      <c r="K99" s="138"/>
      <c r="M99" s="134"/>
      <c r="N99" s="134"/>
      <c r="O99" s="134"/>
      <c r="P99" s="134"/>
    </row>
    <row r="100" spans="1:16" ht="13.25" hidden="1" customHeight="1" outlineLevel="1">
      <c r="A100" s="1" t="str">
        <f>IF(ISBLANK(Burgere!O16),"",Burgere!O16)</f>
        <v/>
      </c>
      <c r="C100" s="200" t="str">
        <f>IF(ISBLANK(Burgere!Q17),"",Burgere!Q17/Burgere!Q$5*$E$59)</f>
        <v/>
      </c>
      <c r="D100" s="140" t="str">
        <f>IF(LEN(C100)=0,"",Burgere!R17)</f>
        <v/>
      </c>
      <c r="E100" s="138"/>
      <c r="F100" s="138"/>
      <c r="G100" s="139"/>
      <c r="H100" s="139"/>
      <c r="I100" s="138"/>
      <c r="J100" s="138"/>
      <c r="K100" s="138"/>
      <c r="M100" s="134"/>
      <c r="N100" s="134"/>
      <c r="O100" s="134"/>
      <c r="P100" s="134"/>
    </row>
    <row r="101" spans="1:16" ht="13.25" hidden="1" customHeight="1" outlineLevel="1">
      <c r="A101" s="1" t="str">
        <f>IF(ISBLANK(Burgere!O17),"",Burgere!O17)</f>
        <v/>
      </c>
      <c r="C101" s="200" t="str">
        <f>IF(ISBLANK(Burgere!Q18),"",Burgere!Q18/Burgere!Q$5*$E$59)</f>
        <v/>
      </c>
      <c r="D101" s="140" t="str">
        <f>IF(LEN(C101)=0,"",Burgere!R18)</f>
        <v/>
      </c>
      <c r="E101" s="138"/>
      <c r="F101" s="138"/>
      <c r="G101" s="139"/>
      <c r="H101" s="139"/>
      <c r="I101" s="138"/>
      <c r="J101" s="138"/>
      <c r="K101" s="138"/>
      <c r="M101" s="134"/>
      <c r="N101" s="134"/>
      <c r="O101" s="134"/>
      <c r="P101" s="134"/>
    </row>
    <row r="102" spans="1:16" ht="13.25" hidden="1" customHeight="1" outlineLevel="1">
      <c r="A102" s="1" t="str">
        <f>IF(ISBLANK(Burgere!O18),"",Burgere!O18)</f>
        <v/>
      </c>
      <c r="C102" s="200" t="str">
        <f>IF(ISBLANK(Burgere!Q19),"",Burgere!Q19/Burgere!Q$5*$E$59)</f>
        <v/>
      </c>
      <c r="D102" s="140" t="str">
        <f>IF(LEN(C102)=0,"",Burgere!R19)</f>
        <v/>
      </c>
      <c r="E102" s="138"/>
      <c r="F102" s="138"/>
      <c r="G102" s="139"/>
      <c r="H102" s="139"/>
      <c r="I102" s="138"/>
      <c r="J102" s="138"/>
      <c r="K102" s="138"/>
      <c r="M102" s="134"/>
      <c r="N102" s="134"/>
      <c r="O102" s="134"/>
      <c r="P102" s="134"/>
    </row>
    <row r="103" spans="1:16" collapsed="1">
      <c r="C103" s="138"/>
      <c r="D103" s="138"/>
      <c r="E103" s="138"/>
      <c r="F103" s="138"/>
      <c r="G103" s="139"/>
      <c r="H103" s="139"/>
      <c r="I103" s="138"/>
      <c r="J103" s="138"/>
      <c r="K103" s="138"/>
      <c r="M103" s="134"/>
      <c r="N103" s="134"/>
      <c r="O103" s="134"/>
      <c r="P103" s="134"/>
    </row>
    <row r="104" spans="1:16" ht="14.25" customHeight="1">
      <c r="A104" s="101" t="s">
        <v>87</v>
      </c>
      <c r="B104" s="101" t="str">
        <f>C2</f>
        <v>Søndag</v>
      </c>
      <c r="C104" s="143">
        <f>C6</f>
        <v>11</v>
      </c>
      <c r="D104" s="143">
        <f>D7</f>
        <v>0</v>
      </c>
      <c r="E104" s="143">
        <f>C104+D104</f>
        <v>11</v>
      </c>
      <c r="F104" s="243" t="str">
        <f>"Menu Aftensmad: "&amp;'Satayspyd mv.'!A3</f>
        <v>Menu Aftensmad: Satayspyd med flødekartofler og Coleslaw</v>
      </c>
      <c r="G104" s="243"/>
      <c r="H104" s="243"/>
      <c r="I104" s="243"/>
      <c r="J104" s="243"/>
      <c r="K104" s="243"/>
      <c r="M104" s="134"/>
      <c r="N104" s="134"/>
      <c r="O104" s="134"/>
      <c r="P104" s="134"/>
    </row>
    <row r="105" spans="1:16" hidden="1" outlineLevel="1">
      <c r="A105" s="3" t="str">
        <f>'Satayspyd mv.'!A1&amp;": "&amp;'Satayspyd mv.'!A3</f>
        <v>Aftensmad : Satayspyd med flødekartofler og Coleslaw</v>
      </c>
      <c r="B105" s="130"/>
      <c r="C105" s="7" t="s">
        <v>432</v>
      </c>
      <c r="D105" s="100" t="s">
        <v>16</v>
      </c>
      <c r="F105" s="134"/>
      <c r="G105" s="163"/>
      <c r="H105" s="163"/>
      <c r="I105" s="134"/>
      <c r="J105" s="134"/>
      <c r="K105" s="134"/>
      <c r="M105" s="134"/>
      <c r="N105" s="134"/>
      <c r="O105" s="134"/>
      <c r="P105" s="134"/>
    </row>
    <row r="106" spans="1:16" hidden="1" outlineLevel="1">
      <c r="A106" s="1" t="str">
        <f>'Satayspyd mv.'!A6</f>
        <v>Nakkefilet/kyllingebryst</v>
      </c>
      <c r="C106" s="200">
        <f>'Satayspyd mv.'!E6</f>
        <v>1650</v>
      </c>
      <c r="D106" s="4" t="str">
        <f>'Satayspyd mv.'!F6</f>
        <v>g</v>
      </c>
      <c r="F106" s="134"/>
      <c r="G106" s="163"/>
      <c r="H106" s="163"/>
      <c r="I106" s="134"/>
      <c r="J106" s="134"/>
      <c r="K106" s="134"/>
      <c r="M106" s="134"/>
      <c r="N106" s="134"/>
      <c r="O106" s="134"/>
      <c r="P106" s="134"/>
    </row>
    <row r="107" spans="1:16" hidden="1" outlineLevel="1">
      <c r="A107" s="99" t="str">
        <f>'Satayspyd mv.'!A7</f>
        <v>små champignon</v>
      </c>
      <c r="C107" s="200">
        <f>'Satayspyd mv.'!E7</f>
        <v>550</v>
      </c>
      <c r="D107" s="98" t="str">
        <f>'Satayspyd mv.'!F7</f>
        <v>g</v>
      </c>
      <c r="F107" s="134"/>
      <c r="G107" s="163"/>
      <c r="H107" s="163"/>
      <c r="I107" s="134"/>
      <c r="J107" s="134"/>
      <c r="K107" s="134"/>
      <c r="M107" s="134"/>
      <c r="N107" s="134"/>
      <c r="O107" s="134"/>
      <c r="P107" s="134"/>
    </row>
    <row r="108" spans="1:16" hidden="1" outlineLevel="1">
      <c r="A108" s="99" t="str">
        <f>'Satayspyd mv.'!A8</f>
        <v>cherry tomater</v>
      </c>
      <c r="C108" s="200">
        <f>'Satayspyd mv.'!E8</f>
        <v>550</v>
      </c>
      <c r="D108" s="98" t="str">
        <f>'Satayspyd mv.'!F8</f>
        <v>g</v>
      </c>
      <c r="F108" s="134"/>
      <c r="G108" s="163"/>
      <c r="H108" s="163"/>
      <c r="I108" s="134"/>
      <c r="J108" s="134"/>
      <c r="K108" s="134"/>
      <c r="M108" s="134"/>
      <c r="N108" s="134"/>
      <c r="O108" s="134"/>
      <c r="P108" s="134"/>
    </row>
    <row r="109" spans="1:16" hidden="1" outlineLevel="1">
      <c r="A109" s="99" t="str">
        <f>'Satayspyd mv.'!A9</f>
        <v>squash</v>
      </c>
      <c r="C109" s="200">
        <f>'Satayspyd mv.'!E9</f>
        <v>1100</v>
      </c>
      <c r="D109" s="98" t="str">
        <f>'Satayspyd mv.'!F9</f>
        <v>g</v>
      </c>
      <c r="F109" s="134"/>
      <c r="G109" s="163"/>
      <c r="H109" s="163"/>
      <c r="I109" s="134"/>
      <c r="J109" s="134"/>
      <c r="K109" s="134"/>
      <c r="M109" s="134"/>
      <c r="N109" s="134"/>
      <c r="O109" s="134"/>
      <c r="P109" s="134"/>
    </row>
    <row r="110" spans="1:16" hidden="1" outlineLevel="1">
      <c r="A110" s="99" t="str">
        <f>'Satayspyd mv.'!A10</f>
        <v>løg</v>
      </c>
      <c r="C110" s="200">
        <f>'Satayspyd mv.'!E10</f>
        <v>550</v>
      </c>
      <c r="D110" s="98" t="str">
        <f>'Satayspyd mv.'!F10</f>
        <v>g</v>
      </c>
      <c r="F110" s="134"/>
      <c r="G110" s="163"/>
      <c r="H110" s="163"/>
      <c r="I110" s="134"/>
      <c r="J110" s="134"/>
      <c r="K110" s="134"/>
      <c r="M110" s="134"/>
      <c r="N110" s="134"/>
      <c r="O110" s="134"/>
      <c r="P110" s="134"/>
    </row>
    <row r="111" spans="1:16" hidden="1" outlineLevel="1">
      <c r="A111" s="99" t="str">
        <f>'Satayspyd mv.'!A11</f>
        <v>salt, peber, soya, olie, ketchup</v>
      </c>
      <c r="C111" s="200" t="str">
        <f>'Satayspyd mv.'!E11</f>
        <v xml:space="preserve"> </v>
      </c>
      <c r="D111" s="98" t="str">
        <f>'Satayspyd mv.'!F11</f>
        <v xml:space="preserve"> </v>
      </c>
      <c r="F111" s="134"/>
      <c r="G111" s="163"/>
      <c r="H111" s="163"/>
      <c r="I111" s="134"/>
      <c r="J111" s="134"/>
      <c r="K111" s="134"/>
      <c r="M111" s="134"/>
      <c r="N111" s="134"/>
      <c r="O111" s="134"/>
      <c r="P111" s="134"/>
    </row>
    <row r="112" spans="1:16" hidden="1" outlineLevel="1">
      <c r="A112" s="99" t="str">
        <f>'Satayspyd mv.'!A12</f>
        <v>træspyd</v>
      </c>
      <c r="C112" s="200">
        <f>'Satayspyd mv.'!E12</f>
        <v>22</v>
      </c>
      <c r="D112" s="98" t="str">
        <f>'Satayspyd mv.'!F12</f>
        <v>stk</v>
      </c>
      <c r="F112" s="134"/>
      <c r="G112" s="163"/>
      <c r="H112" s="163"/>
      <c r="I112" s="134"/>
      <c r="J112" s="134"/>
      <c r="K112" s="134"/>
      <c r="M112" s="134"/>
      <c r="N112" s="134"/>
      <c r="O112" s="134"/>
      <c r="P112" s="134"/>
    </row>
    <row r="113" spans="1:16" hidden="1" outlineLevel="1">
      <c r="A113" s="99" t="str">
        <f>'Satayspyd mv.'!A13</f>
        <v>lerpotte/foliebakke</v>
      </c>
      <c r="C113" s="200">
        <f>'Satayspyd mv.'!E13</f>
        <v>2.75</v>
      </c>
      <c r="D113" s="98" t="str">
        <f>'Satayspyd mv.'!F13</f>
        <v>stk</v>
      </c>
      <c r="F113" s="134"/>
      <c r="G113" s="163"/>
      <c r="H113" s="163"/>
      <c r="I113" s="134"/>
      <c r="J113" s="134"/>
      <c r="K113" s="134"/>
      <c r="M113" s="134"/>
      <c r="N113" s="134"/>
      <c r="O113" s="134"/>
      <c r="P113" s="134"/>
    </row>
    <row r="114" spans="1:16" hidden="1" outlineLevel="1">
      <c r="A114" s="99" t="str">
        <f>'Satayspyd mv.'!A14</f>
        <v>Kartofler</v>
      </c>
      <c r="C114" s="200">
        <f>'Satayspyd mv.'!E14</f>
        <v>2200</v>
      </c>
      <c r="D114" s="98" t="str">
        <f>'Satayspyd mv.'!F14</f>
        <v>g</v>
      </c>
      <c r="F114" s="134"/>
      <c r="G114" s="163"/>
      <c r="H114" s="163"/>
      <c r="I114" s="134"/>
      <c r="J114" s="134"/>
      <c r="K114" s="134"/>
      <c r="M114" s="134"/>
      <c r="N114" s="134"/>
      <c r="O114" s="134"/>
      <c r="P114" s="134"/>
    </row>
    <row r="115" spans="1:16" hidden="1" outlineLevel="1">
      <c r="A115" s="99" t="str">
        <f>'Satayspyd mv.'!A15</f>
        <v>kaffefløde/madlavningsfløde</v>
      </c>
      <c r="C115" s="200">
        <f>'Satayspyd mv.'!E15</f>
        <v>11</v>
      </c>
      <c r="D115" s="98" t="str">
        <f>'Satayspyd mv.'!F15</f>
        <v>dl</v>
      </c>
      <c r="F115" s="134"/>
      <c r="G115" s="163"/>
      <c r="H115" s="163"/>
      <c r="I115" s="134"/>
      <c r="J115" s="134"/>
      <c r="K115" s="134"/>
      <c r="M115" s="134"/>
      <c r="N115" s="134"/>
      <c r="O115" s="134"/>
      <c r="P115" s="134"/>
    </row>
    <row r="116" spans="1:16" hidden="1" outlineLevel="1">
      <c r="A116" s="99" t="str">
        <f>'Satayspyd mv.'!A16</f>
        <v>hakket løg</v>
      </c>
      <c r="C116" s="200">
        <f>'Satayspyd mv.'!E16</f>
        <v>5.5</v>
      </c>
      <c r="D116" s="8" t="str">
        <f>'Satayspyd mv.'!F16</f>
        <v>dl</v>
      </c>
      <c r="F116" s="134"/>
      <c r="G116" s="163"/>
      <c r="H116" s="163"/>
      <c r="I116" s="134"/>
      <c r="J116" s="134"/>
      <c r="K116" s="134"/>
      <c r="M116" s="134"/>
      <c r="N116" s="134"/>
      <c r="O116" s="134"/>
      <c r="P116" s="134"/>
    </row>
    <row r="117" spans="1:16" hidden="1" outlineLevel="1">
      <c r="A117" s="99"/>
      <c r="C117" s="200" t="str">
        <f>'Satayspyd mv.'!E17</f>
        <v xml:space="preserve"> </v>
      </c>
      <c r="D117" s="8" t="str">
        <f>'Satayspyd mv.'!F17</f>
        <v xml:space="preserve"> </v>
      </c>
      <c r="F117" s="134"/>
      <c r="G117" s="163"/>
      <c r="H117" s="163"/>
      <c r="I117" s="134"/>
      <c r="J117" s="134"/>
      <c r="K117" s="134"/>
      <c r="M117" s="134"/>
      <c r="N117" s="134"/>
      <c r="O117" s="134"/>
      <c r="P117" s="134"/>
    </row>
    <row r="118" spans="1:16" hidden="1" outlineLevel="1">
      <c r="A118" s="99" t="str">
        <f>'Satayspyd mv.'!A18</f>
        <v>melon</v>
      </c>
      <c r="C118" s="200">
        <f>'Satayspyd mv.'!E18</f>
        <v>2.2000000000000002</v>
      </c>
      <c r="D118" s="8" t="str">
        <f>'Satayspyd mv.'!F18</f>
        <v>stk</v>
      </c>
      <c r="F118" s="134"/>
      <c r="G118" s="163"/>
      <c r="H118" s="163"/>
      <c r="I118" s="134"/>
      <c r="J118" s="134"/>
      <c r="K118" s="134"/>
      <c r="M118" s="134"/>
      <c r="N118" s="134"/>
      <c r="O118" s="134"/>
      <c r="P118" s="134"/>
    </row>
    <row r="119" spans="1:16" hidden="1" outlineLevel="1">
      <c r="A119" s="99"/>
      <c r="C119" s="200"/>
      <c r="D119" s="8"/>
      <c r="F119" s="134"/>
      <c r="G119" s="163"/>
      <c r="H119" s="163"/>
      <c r="I119" s="134"/>
      <c r="J119" s="134"/>
      <c r="K119" s="134"/>
      <c r="M119" s="134"/>
      <c r="N119" s="134"/>
      <c r="O119" s="134"/>
      <c r="P119" s="134"/>
    </row>
    <row r="120" spans="1:16" hidden="1" outlineLevel="1">
      <c r="A120" s="3" t="str">
        <f>'Satayspyd mv.'!H1&amp;": "&amp;'Satayspyd mv.'!H3</f>
        <v>Aftensmad Vegetar: Falafler eller tofu</v>
      </c>
      <c r="C120" s="7" t="s">
        <v>432</v>
      </c>
      <c r="D120" s="7" t="s">
        <v>16</v>
      </c>
      <c r="F120" s="134"/>
      <c r="G120" s="163"/>
      <c r="H120" s="163"/>
      <c r="I120" s="134"/>
      <c r="J120" s="134"/>
      <c r="K120" s="134"/>
      <c r="M120" s="134"/>
      <c r="N120" s="134"/>
      <c r="O120" s="134"/>
      <c r="P120" s="134"/>
    </row>
    <row r="121" spans="1:16" hidden="1" outlineLevel="1">
      <c r="A121" s="99" t="s">
        <v>308</v>
      </c>
      <c r="B121" s="99"/>
      <c r="C121" s="200">
        <f>'Satayspyd mv.'!L6</f>
        <v>0</v>
      </c>
      <c r="D121" s="98" t="str">
        <f>'Satayspyd mv.'!M6</f>
        <v>g</v>
      </c>
      <c r="F121" s="134"/>
      <c r="G121" s="163"/>
      <c r="H121" s="163"/>
      <c r="I121" s="134"/>
      <c r="J121" s="134"/>
      <c r="K121" s="134"/>
      <c r="M121" s="134"/>
      <c r="N121" s="134"/>
      <c r="O121" s="134"/>
      <c r="P121" s="134"/>
    </row>
    <row r="122" spans="1:16" hidden="1" outlineLevel="1">
      <c r="A122" s="99" t="s">
        <v>305</v>
      </c>
      <c r="B122" s="99"/>
      <c r="C122" s="200">
        <f>'Satayspyd mv.'!L7</f>
        <v>0</v>
      </c>
      <c r="D122" s="98" t="str">
        <f>'Satayspyd mv.'!M7</f>
        <v>g</v>
      </c>
      <c r="F122" s="134"/>
      <c r="G122" s="163"/>
      <c r="H122" s="163"/>
      <c r="I122" s="134"/>
      <c r="J122" s="134"/>
      <c r="K122" s="134"/>
      <c r="M122" s="134"/>
      <c r="N122" s="134"/>
      <c r="O122" s="134"/>
      <c r="P122" s="134"/>
    </row>
    <row r="123" spans="1:16" hidden="1" outlineLevel="1">
      <c r="A123" s="99" t="s">
        <v>306</v>
      </c>
      <c r="B123" s="99"/>
      <c r="C123" s="200" t="str">
        <f>'Satayspyd mv.'!L8</f>
        <v xml:space="preserve"> </v>
      </c>
      <c r="D123" s="98" t="str">
        <f>'Satayspyd mv.'!M8</f>
        <v xml:space="preserve"> </v>
      </c>
      <c r="F123" s="134"/>
      <c r="G123" s="163"/>
      <c r="H123" s="163"/>
      <c r="I123" s="134"/>
      <c r="J123" s="134"/>
      <c r="K123" s="134"/>
      <c r="M123" s="134"/>
      <c r="N123" s="134"/>
      <c r="O123" s="134"/>
      <c r="P123" s="134"/>
    </row>
    <row r="124" spans="1:16" hidden="1" outlineLevel="1">
      <c r="A124" s="99" t="s">
        <v>183</v>
      </c>
      <c r="B124" s="99"/>
      <c r="C124" s="200" t="str">
        <f>'Satayspyd mv.'!L9</f>
        <v xml:space="preserve"> </v>
      </c>
      <c r="D124" s="98" t="str">
        <f>'Satayspyd mv.'!M9</f>
        <v xml:space="preserve"> </v>
      </c>
      <c r="F124" s="134"/>
      <c r="G124" s="163"/>
      <c r="H124" s="163"/>
      <c r="I124" s="134"/>
      <c r="J124" s="134"/>
      <c r="K124" s="134"/>
      <c r="M124" s="134"/>
      <c r="N124" s="134"/>
      <c r="O124" s="134"/>
      <c r="P124" s="134"/>
    </row>
    <row r="125" spans="1:16" hidden="1" outlineLevel="1">
      <c r="A125" s="99" t="s">
        <v>54</v>
      </c>
      <c r="B125" s="99"/>
      <c r="C125" s="200" t="str">
        <f>'Satayspyd mv.'!L10</f>
        <v xml:space="preserve"> </v>
      </c>
      <c r="D125" s="98" t="str">
        <f>'Satayspyd mv.'!M10</f>
        <v xml:space="preserve"> </v>
      </c>
      <c r="F125" s="134"/>
      <c r="G125" s="163"/>
      <c r="H125" s="163"/>
      <c r="I125" s="134"/>
      <c r="J125" s="134"/>
      <c r="K125" s="134"/>
      <c r="M125" s="134"/>
      <c r="N125" s="134"/>
      <c r="O125" s="134"/>
      <c r="P125" s="134"/>
    </row>
    <row r="126" spans="1:16" hidden="1" outlineLevel="1">
      <c r="A126" s="99" t="s">
        <v>390</v>
      </c>
      <c r="B126" s="99"/>
      <c r="C126" s="200" t="str">
        <f>'Satayspyd mv.'!L11</f>
        <v xml:space="preserve"> </v>
      </c>
      <c r="D126" s="98" t="str">
        <f>'Satayspyd mv.'!M11</f>
        <v xml:space="preserve"> </v>
      </c>
      <c r="F126" s="134"/>
      <c r="G126" s="163"/>
      <c r="H126" s="163"/>
      <c r="I126" s="134"/>
      <c r="J126" s="134"/>
      <c r="K126" s="134"/>
      <c r="M126" s="134"/>
      <c r="N126" s="134"/>
      <c r="O126" s="134"/>
      <c r="P126" s="134"/>
    </row>
    <row r="127" spans="1:16" hidden="1" outlineLevel="1">
      <c r="A127" s="99" t="s">
        <v>327</v>
      </c>
      <c r="B127" s="99"/>
      <c r="C127" s="200" t="str">
        <f>'Satayspyd mv.'!L12</f>
        <v xml:space="preserve"> </v>
      </c>
      <c r="D127" s="98" t="str">
        <f>'Satayspyd mv.'!M12</f>
        <v xml:space="preserve"> </v>
      </c>
      <c r="F127" s="134"/>
      <c r="G127" s="163"/>
      <c r="H127" s="163"/>
      <c r="I127" s="134"/>
      <c r="J127" s="134"/>
      <c r="K127" s="134"/>
      <c r="M127" s="134"/>
      <c r="N127" s="134"/>
      <c r="O127" s="134"/>
      <c r="P127" s="134"/>
    </row>
    <row r="128" spans="1:16" hidden="1" outlineLevel="1">
      <c r="A128" s="99" t="s">
        <v>307</v>
      </c>
      <c r="B128" s="99"/>
      <c r="C128" s="200" t="str">
        <f>'Satayspyd mv.'!L13</f>
        <v xml:space="preserve"> </v>
      </c>
      <c r="D128" s="8" t="str">
        <f>'Satayspyd mv.'!M13</f>
        <v xml:space="preserve"> </v>
      </c>
      <c r="F128" s="134"/>
      <c r="G128" s="163"/>
      <c r="H128" s="163"/>
      <c r="I128" s="134"/>
      <c r="J128" s="134"/>
      <c r="K128" s="134"/>
      <c r="M128" s="134"/>
      <c r="N128" s="134"/>
      <c r="O128" s="134"/>
      <c r="P128" s="134"/>
    </row>
    <row r="129" spans="1:16" hidden="1" outlineLevel="1">
      <c r="A129" s="99" t="s">
        <v>57</v>
      </c>
      <c r="B129" s="99"/>
      <c r="C129" s="200" t="str">
        <f>'Satayspyd mv.'!L14</f>
        <v xml:space="preserve"> </v>
      </c>
      <c r="D129" s="8" t="str">
        <f>'Satayspyd mv.'!M14</f>
        <v xml:space="preserve"> </v>
      </c>
      <c r="F129" s="134"/>
      <c r="G129" s="163"/>
      <c r="H129" s="163"/>
      <c r="I129" s="134"/>
      <c r="J129" s="134"/>
      <c r="K129" s="134"/>
      <c r="M129" s="134"/>
      <c r="N129" s="134"/>
      <c r="O129" s="134"/>
      <c r="P129" s="134"/>
    </row>
    <row r="130" spans="1:16" hidden="1" outlineLevel="1">
      <c r="A130" s="99" t="s">
        <v>309</v>
      </c>
      <c r="B130" s="99"/>
      <c r="C130" s="200"/>
      <c r="D130" s="8"/>
      <c r="F130" s="134"/>
      <c r="G130" s="163"/>
      <c r="H130" s="163"/>
      <c r="I130" s="134"/>
      <c r="J130" s="134"/>
      <c r="K130" s="134"/>
      <c r="M130" s="134"/>
      <c r="N130" s="134"/>
      <c r="O130" s="134"/>
      <c r="P130" s="134"/>
    </row>
    <row r="131" spans="1:16" hidden="1" outlineLevel="1">
      <c r="A131" s="99" t="s">
        <v>310</v>
      </c>
      <c r="B131" s="99"/>
      <c r="C131" s="200"/>
      <c r="D131" s="8"/>
      <c r="F131" s="134"/>
      <c r="G131" s="163"/>
      <c r="H131" s="163"/>
      <c r="I131" s="134"/>
      <c r="J131" s="134"/>
      <c r="K131" s="134"/>
      <c r="M131" s="134"/>
      <c r="N131" s="134"/>
      <c r="O131" s="134"/>
      <c r="P131" s="134"/>
    </row>
    <row r="132" spans="1:16" hidden="1" outlineLevel="1">
      <c r="A132" s="99"/>
      <c r="B132" s="99"/>
      <c r="C132" s="200" t="str">
        <f>'Satayspyd mv.'!L15</f>
        <v xml:space="preserve"> </v>
      </c>
      <c r="D132" s="8" t="str">
        <f>'Satayspyd mv.'!M15</f>
        <v xml:space="preserve"> </v>
      </c>
      <c r="F132" s="134"/>
      <c r="G132" s="163"/>
      <c r="H132" s="163"/>
      <c r="I132" s="134"/>
      <c r="J132" s="134"/>
      <c r="K132" s="134"/>
      <c r="M132" s="134"/>
      <c r="N132" s="134"/>
      <c r="O132" s="134"/>
      <c r="P132" s="134"/>
    </row>
    <row r="133" spans="1:16" hidden="1" outlineLevel="1">
      <c r="A133" s="99" t="s">
        <v>357</v>
      </c>
      <c r="B133" s="99"/>
      <c r="C133" s="200" t="str">
        <f>'Satayspyd mv.'!L16</f>
        <v xml:space="preserve"> </v>
      </c>
      <c r="D133" s="8" t="str">
        <f>'Satayspyd mv.'!M16</f>
        <v xml:space="preserve"> </v>
      </c>
      <c r="E133" s="1" t="s">
        <v>265</v>
      </c>
      <c r="F133" s="134"/>
      <c r="G133" s="163"/>
      <c r="H133" s="163"/>
      <c r="I133" s="134"/>
      <c r="J133" s="134"/>
      <c r="K133" s="134"/>
      <c r="M133" s="134"/>
      <c r="N133" s="134"/>
      <c r="O133" s="134"/>
      <c r="P133" s="134"/>
    </row>
    <row r="134" spans="1:16" hidden="1" outlineLevel="1">
      <c r="A134" s="99"/>
      <c r="B134" s="99"/>
      <c r="C134" s="200" t="str">
        <f>'Satayspyd mv.'!L18</f>
        <v xml:space="preserve"> </v>
      </c>
      <c r="D134" s="8" t="str">
        <f>'Satayspyd mv.'!M18</f>
        <v xml:space="preserve"> </v>
      </c>
      <c r="F134" s="134"/>
      <c r="G134" s="163"/>
      <c r="H134" s="163"/>
      <c r="I134" s="134"/>
      <c r="J134" s="134"/>
      <c r="K134" s="134"/>
      <c r="M134" s="134"/>
      <c r="N134" s="134"/>
      <c r="O134" s="134"/>
      <c r="P134" s="134"/>
    </row>
    <row r="135" spans="1:16" hidden="1" outlineLevel="1">
      <c r="A135" s="3" t="str">
        <f>'Satayspyd mv.'!O1&amp;": "&amp;'Satayspyd mv.'!O3</f>
        <v>Salat: Coleslaw</v>
      </c>
      <c r="C135" s="136" t="s">
        <v>432</v>
      </c>
      <c r="D135" s="137" t="s">
        <v>16</v>
      </c>
      <c r="F135" s="134"/>
      <c r="G135" s="163"/>
      <c r="H135" s="163"/>
      <c r="I135" s="134"/>
      <c r="J135" s="134"/>
      <c r="K135" s="134"/>
      <c r="M135" s="134"/>
      <c r="N135" s="134"/>
      <c r="O135" s="134"/>
      <c r="P135" s="134"/>
    </row>
    <row r="136" spans="1:16" hidden="1" outlineLevel="1">
      <c r="A136" s="1" t="str">
        <f>IF(ISBLANK('Satayspyd mv.'!O6),"",'Satayspyd mv.'!O6)</f>
        <v>Salat - pose</v>
      </c>
      <c r="C136" s="200">
        <f>'Satayspyd mv.'!S6</f>
        <v>2.2000000000000002</v>
      </c>
      <c r="D136" s="4" t="str">
        <f>'Satayspyd mv.'!T6</f>
        <v>8l pose</v>
      </c>
      <c r="F136" s="134"/>
      <c r="G136" s="163"/>
      <c r="H136" s="163"/>
      <c r="I136" s="134"/>
      <c r="J136" s="134"/>
      <c r="K136" s="134"/>
      <c r="M136" s="134"/>
      <c r="N136" s="134"/>
      <c r="O136" s="134"/>
      <c r="P136" s="134"/>
    </row>
    <row r="137" spans="1:16" hidden="1" outlineLevel="1">
      <c r="A137" s="1" t="str">
        <f>IF(ISBLANK('Satayspyd mv.'!O7),"",'Satayspyd mv.'!O7)</f>
        <v>Lille hvidkålshoved</v>
      </c>
      <c r="C137" s="200">
        <f>'Satayspyd mv.'!S7</f>
        <v>2.2000000000000002</v>
      </c>
      <c r="D137" s="4" t="str">
        <f>'Satayspyd mv.'!T7</f>
        <v>stk</v>
      </c>
      <c r="F137" s="134"/>
      <c r="G137" s="163"/>
      <c r="H137" s="163"/>
      <c r="I137" s="134"/>
      <c r="J137" s="134"/>
      <c r="K137" s="134"/>
      <c r="M137" s="134"/>
      <c r="N137" s="134"/>
      <c r="O137" s="134"/>
      <c r="P137" s="134"/>
    </row>
    <row r="138" spans="1:16" hidden="1" outlineLevel="1">
      <c r="A138" s="1" t="str">
        <f>IF(ISBLANK('Satayspyd mv.'!O8),"",'Satayspyd mv.'!O8)</f>
        <v>gulerødder</v>
      </c>
      <c r="C138" s="200">
        <f>'Satayspyd mv.'!S8</f>
        <v>11</v>
      </c>
      <c r="D138" s="4" t="str">
        <f>'Satayspyd mv.'!T8</f>
        <v>stk</v>
      </c>
      <c r="F138" s="134"/>
      <c r="G138" s="163"/>
      <c r="H138" s="163"/>
      <c r="I138" s="134"/>
      <c r="J138" s="134"/>
      <c r="K138" s="134"/>
      <c r="M138" s="134"/>
      <c r="N138" s="134"/>
      <c r="O138" s="134"/>
      <c r="P138" s="134"/>
    </row>
    <row r="139" spans="1:16" hidden="1" outlineLevel="1">
      <c r="A139" s="1" t="str">
        <f>IF(ISBLANK('Satayspyd mv.'!O9),"",'Satayspyd mv.'!O9)</f>
        <v>Marinade</v>
      </c>
      <c r="C139" s="200" t="str">
        <f>'Satayspyd mv.'!S9</f>
        <v xml:space="preserve"> </v>
      </c>
      <c r="D139" s="4" t="str">
        <f>'Satayspyd mv.'!T9</f>
        <v xml:space="preserve"> </v>
      </c>
      <c r="F139" s="134"/>
      <c r="G139" s="163"/>
      <c r="H139" s="163"/>
      <c r="I139" s="134"/>
      <c r="J139" s="134"/>
      <c r="K139" s="134"/>
      <c r="M139" s="134"/>
      <c r="N139" s="134"/>
      <c r="O139" s="134"/>
      <c r="P139" s="134"/>
    </row>
    <row r="140" spans="1:16" hidden="1" outlineLevel="1">
      <c r="A140" s="1" t="str">
        <f>IF(ISBLANK('Satayspyd mv.'!O10),"",'Satayspyd mv.'!O10)</f>
        <v>Æblecidereddike</v>
      </c>
      <c r="C140" s="200">
        <f>'Satayspyd mv.'!S10</f>
        <v>1.1000000000000001</v>
      </c>
      <c r="D140" s="4" t="str">
        <f>'Satayspyd mv.'!T10</f>
        <v>dl</v>
      </c>
      <c r="F140" s="134"/>
      <c r="G140" s="163"/>
      <c r="H140" s="163"/>
      <c r="I140" s="134"/>
      <c r="J140" s="134"/>
      <c r="K140" s="134"/>
      <c r="M140" s="134"/>
      <c r="N140" s="134"/>
      <c r="O140" s="134"/>
      <c r="P140" s="134"/>
    </row>
    <row r="141" spans="1:16" hidden="1" outlineLevel="1">
      <c r="A141" s="1" t="str">
        <f>IF(ISBLANK('Satayspyd mv.'!O11),"",'Satayspyd mv.'!O11)</f>
        <v>eller 1 citronsaft</v>
      </c>
      <c r="C141" s="200">
        <f>'Satayspyd mv.'!S11</f>
        <v>4.4000000000000004</v>
      </c>
      <c r="D141" s="4" t="str">
        <f>'Satayspyd mv.'!T11</f>
        <v>spsk</v>
      </c>
      <c r="F141" s="134"/>
      <c r="G141" s="163"/>
      <c r="H141" s="163"/>
      <c r="I141" s="134"/>
      <c r="J141" s="134"/>
      <c r="K141" s="134"/>
      <c r="M141" s="134"/>
      <c r="N141" s="134"/>
      <c r="O141" s="134"/>
      <c r="P141" s="134"/>
    </row>
    <row r="142" spans="1:16" hidden="1" outlineLevel="1">
      <c r="A142" s="1" t="str">
        <f>IF(ISBLANK('Satayspyd mv.'!O12),"",'Satayspyd mv.'!O12)</f>
        <v>dijon sennep</v>
      </c>
      <c r="C142" s="200">
        <f>'Satayspyd mv.'!S12</f>
        <v>4.4000000000000004</v>
      </c>
      <c r="D142" s="4" t="str">
        <f>'Satayspyd mv.'!T12</f>
        <v>spsk</v>
      </c>
      <c r="F142" s="134"/>
      <c r="G142" s="163"/>
      <c r="H142" s="163"/>
      <c r="I142" s="134"/>
      <c r="J142" s="134"/>
      <c r="K142" s="134"/>
      <c r="M142" s="134"/>
      <c r="N142" s="134"/>
      <c r="O142" s="134"/>
      <c r="P142" s="134"/>
    </row>
    <row r="143" spans="1:16" hidden="1" outlineLevel="1">
      <c r="A143" s="1" t="str">
        <f>IF(ISBLANK('Satayspyd mv.'!O13),"",'Satayspyd mv.'!O13)</f>
        <v>sukker</v>
      </c>
      <c r="C143" s="200">
        <f>'Satayspyd mv.'!S13</f>
        <v>6.6</v>
      </c>
      <c r="D143" s="4" t="str">
        <f>'Satayspyd mv.'!T13</f>
        <v>spsk</v>
      </c>
      <c r="F143" s="134"/>
      <c r="G143" s="163"/>
      <c r="H143" s="163"/>
      <c r="I143" s="134"/>
      <c r="J143" s="134"/>
      <c r="K143" s="134"/>
      <c r="M143" s="134"/>
      <c r="N143" s="134"/>
      <c r="O143" s="134"/>
      <c r="P143" s="134"/>
    </row>
    <row r="144" spans="1:16" hidden="1" outlineLevel="1">
      <c r="A144" s="1" t="str">
        <f>IF(ISBLANK('Satayspyd mv.'!O14),"",'Satayspyd mv.'!O14)</f>
        <v>peber</v>
      </c>
      <c r="C144" s="200">
        <f>'Satayspyd mv.'!S14</f>
        <v>1.1000000000000001</v>
      </c>
      <c r="D144" s="4" t="str">
        <f>'Satayspyd mv.'!T14</f>
        <v>tsk</v>
      </c>
      <c r="F144" s="134"/>
      <c r="G144" s="163"/>
      <c r="H144" s="163"/>
      <c r="I144" s="134"/>
      <c r="J144" s="134"/>
      <c r="K144" s="134"/>
      <c r="M144" s="134"/>
      <c r="N144" s="134"/>
      <c r="O144" s="134"/>
      <c r="P144" s="134"/>
    </row>
    <row r="145" spans="1:16" hidden="1" outlineLevel="1">
      <c r="A145" s="1" t="str">
        <f>IF(ISBLANK('Satayspyd mv.'!O15),"",'Satayspyd mv.'!O15)</f>
        <v/>
      </c>
      <c r="C145" s="200" t="str">
        <f>'Satayspyd mv.'!S15</f>
        <v xml:space="preserve"> </v>
      </c>
      <c r="D145" s="4" t="str">
        <f>'Satayspyd mv.'!T15</f>
        <v xml:space="preserve"> </v>
      </c>
      <c r="F145" s="134"/>
      <c r="G145" s="163"/>
      <c r="H145" s="163"/>
      <c r="I145" s="134"/>
      <c r="J145" s="134"/>
      <c r="K145" s="134"/>
      <c r="M145" s="134"/>
      <c r="N145" s="134"/>
      <c r="O145" s="134"/>
      <c r="P145" s="134"/>
    </row>
    <row r="146" spans="1:16" hidden="1" outlineLevel="1">
      <c r="A146" s="1" t="str">
        <f>IF(ISBLANK('Satayspyd mv.'!O16),"",'Satayspyd mv.'!O16)</f>
        <v>cremefraiche 18%</v>
      </c>
      <c r="C146" s="200">
        <f>'Satayspyd mv.'!S16</f>
        <v>5.5</v>
      </c>
      <c r="D146" s="4" t="str">
        <f>'Satayspyd mv.'!T16</f>
        <v>dl</v>
      </c>
      <c r="F146" s="134"/>
      <c r="G146" s="163"/>
      <c r="H146" s="163"/>
      <c r="I146" s="134"/>
      <c r="J146" s="134"/>
      <c r="K146" s="134"/>
      <c r="M146" s="134"/>
      <c r="N146" s="134"/>
      <c r="O146" s="134"/>
      <c r="P146" s="134"/>
    </row>
    <row r="147" spans="1:16" hidden="1" outlineLevel="1">
      <c r="A147" s="1" t="str">
        <f>IF(ISBLANK('Satayspyd mv.'!O17),"",'Satayspyd mv.'!O17)</f>
        <v>mayonnaise</v>
      </c>
      <c r="C147" s="200">
        <f>'Satayspyd mv.'!S17</f>
        <v>4.4000000000000004</v>
      </c>
      <c r="D147" s="4" t="str">
        <f>'Satayspyd mv.'!T17</f>
        <v>spsk</v>
      </c>
      <c r="F147" s="134"/>
      <c r="G147" s="163"/>
      <c r="H147" s="163"/>
      <c r="I147" s="134"/>
      <c r="J147" s="134"/>
      <c r="K147" s="134"/>
      <c r="M147" s="134"/>
      <c r="N147" s="134"/>
      <c r="O147" s="134"/>
      <c r="P147" s="134"/>
    </row>
    <row r="148" spans="1:16" hidden="1" outlineLevel="1">
      <c r="A148" s="1" t="str">
        <f>IF(ISBLANK('Satayspyd mv.'!O18),"",'Satayspyd mv.'!O18)</f>
        <v/>
      </c>
      <c r="C148" s="200">
        <f>'Satayspyd mv.'!S18</f>
        <v>0</v>
      </c>
      <c r="D148" s="4">
        <f>'Satayspyd mv.'!T18</f>
        <v>0</v>
      </c>
      <c r="F148" s="134"/>
      <c r="G148" s="163"/>
      <c r="H148" s="163"/>
      <c r="I148" s="134"/>
      <c r="J148" s="134"/>
      <c r="K148" s="134"/>
      <c r="M148" s="134"/>
      <c r="N148" s="134"/>
      <c r="O148" s="134"/>
      <c r="P148" s="134"/>
    </row>
    <row r="149" spans="1:16" ht="13.25" hidden="1" customHeight="1" outlineLevel="1">
      <c r="C149" s="200" t="str">
        <f>'Satayspyd mv.'!S19</f>
        <v xml:space="preserve"> </v>
      </c>
      <c r="D149" s="153" t="str">
        <f>'Satayspyd mv.'!T19</f>
        <v xml:space="preserve"> </v>
      </c>
      <c r="F149" s="134"/>
      <c r="G149" s="163"/>
      <c r="H149" s="163"/>
      <c r="I149" s="134"/>
      <c r="J149" s="134"/>
      <c r="K149" s="134"/>
      <c r="M149" s="134"/>
      <c r="N149" s="134"/>
      <c r="O149" s="134"/>
      <c r="P149" s="134"/>
    </row>
    <row r="150" spans="1:16" s="134" customFormat="1" ht="13.25" customHeight="1" collapsed="1">
      <c r="A150" s="1"/>
      <c r="G150" s="163"/>
      <c r="H150" s="163"/>
    </row>
    <row r="151" spans="1:16" ht="13.25" customHeight="1">
      <c r="A151" s="162" t="s">
        <v>88</v>
      </c>
      <c r="B151" s="162" t="str">
        <f>D2</f>
        <v>Mandag</v>
      </c>
      <c r="C151" s="4">
        <f>D6</f>
        <v>21</v>
      </c>
      <c r="D151" s="4">
        <f>D7</f>
        <v>0</v>
      </c>
      <c r="E151" s="4">
        <f>C151+D151</f>
        <v>21</v>
      </c>
      <c r="F151" s="243" t="str">
        <f>"Menu Aftensmad: "&amp;'Marokkanske Kødboller'!A3</f>
        <v>Menu Aftensmad: Marokkanske kødboller med bulgursalat</v>
      </c>
      <c r="G151" s="243"/>
      <c r="H151" s="243"/>
      <c r="I151" s="243"/>
      <c r="J151" s="243"/>
      <c r="K151" s="243"/>
      <c r="M151" s="134"/>
      <c r="N151" s="134"/>
      <c r="O151" s="134"/>
      <c r="P151" s="134"/>
    </row>
    <row r="152" spans="1:16" ht="13.25" hidden="1" customHeight="1" outlineLevel="1">
      <c r="A152" s="3" t="str">
        <f>'Marokkanske Kødboller'!A1&amp;": "&amp;'Marokkanske Kødboller'!A3</f>
        <v>Aftensmad : Marokkanske kødboller med bulgursalat</v>
      </c>
      <c r="B152" s="166"/>
      <c r="C152" s="136" t="s">
        <v>432</v>
      </c>
      <c r="D152" s="137" t="s">
        <v>16</v>
      </c>
      <c r="F152" s="244"/>
      <c r="G152" s="244"/>
      <c r="H152" s="244"/>
      <c r="I152" s="244"/>
      <c r="J152" s="244"/>
      <c r="K152" s="244"/>
      <c r="M152" s="134"/>
      <c r="N152" s="134"/>
      <c r="O152" s="134"/>
      <c r="P152" s="134"/>
    </row>
    <row r="153" spans="1:16" ht="13.25" hidden="1" customHeight="1" outlineLevel="1">
      <c r="A153" s="134" t="str">
        <f>'Marokkanske Kødboller'!A6</f>
        <v>vand til bulgur</v>
      </c>
      <c r="B153" s="134"/>
      <c r="C153" s="200">
        <f>'Marokkanske Kødboller'!E6</f>
        <v>42</v>
      </c>
      <c r="D153" s="4" t="str">
        <f>'Marokkanske Kødboller'!F6</f>
        <v>dl</v>
      </c>
      <c r="F153" s="244"/>
      <c r="G153" s="244"/>
      <c r="H153" s="244"/>
      <c r="I153" s="244"/>
      <c r="J153" s="244"/>
      <c r="K153" s="244"/>
      <c r="M153" s="134"/>
      <c r="N153" s="134"/>
      <c r="O153" s="134"/>
      <c r="P153" s="134"/>
    </row>
    <row r="154" spans="1:16" ht="13.25" hidden="1" customHeight="1" outlineLevel="1">
      <c r="A154" s="134" t="str">
        <f>'Marokkanske Kødboller'!A7</f>
        <v>bulgur</v>
      </c>
      <c r="B154" s="134"/>
      <c r="C154" s="200">
        <f>'Marokkanske Kødboller'!E7</f>
        <v>21</v>
      </c>
      <c r="D154" s="4" t="str">
        <f>'Marokkanske Kødboller'!F7</f>
        <v>dl</v>
      </c>
      <c r="F154" s="244"/>
      <c r="G154" s="244"/>
      <c r="H154" s="244"/>
      <c r="I154" s="244"/>
      <c r="J154" s="244"/>
      <c r="K154" s="244"/>
      <c r="M154" s="134"/>
      <c r="N154" s="134"/>
      <c r="O154" s="134"/>
      <c r="P154" s="134"/>
    </row>
    <row r="155" spans="1:16" ht="13.25" hidden="1" customHeight="1" outlineLevel="1">
      <c r="A155" s="134" t="str">
        <f>'Marokkanske Kødboller'!A8</f>
        <v xml:space="preserve">squash </v>
      </c>
      <c r="B155" s="134"/>
      <c r="C155" s="200">
        <f>'Marokkanske Kødboller'!E8</f>
        <v>6.3</v>
      </c>
      <c r="D155" s="4" t="str">
        <f>'Marokkanske Kødboller'!F8</f>
        <v>stk</v>
      </c>
      <c r="F155" s="164"/>
      <c r="G155" s="164"/>
      <c r="H155" s="164"/>
      <c r="I155" s="164"/>
      <c r="J155" s="164"/>
      <c r="K155" s="164"/>
      <c r="M155" s="134"/>
      <c r="N155" s="134"/>
      <c r="O155" s="134"/>
      <c r="P155" s="134"/>
    </row>
    <row r="156" spans="1:16" ht="13.25" hidden="1" customHeight="1" outlineLevel="1">
      <c r="A156" s="134" t="str">
        <f>'Marokkanske Kødboller'!A9</f>
        <v>peberfrugt</v>
      </c>
      <c r="B156" s="134"/>
      <c r="C156" s="200">
        <f>'Marokkanske Kødboller'!E9</f>
        <v>6.3</v>
      </c>
      <c r="D156" s="4" t="str">
        <f>'Marokkanske Kødboller'!F9</f>
        <v>stk</v>
      </c>
      <c r="F156" s="244"/>
      <c r="G156" s="244"/>
      <c r="H156" s="244"/>
      <c r="I156" s="244"/>
      <c r="J156" s="244"/>
      <c r="K156" s="244"/>
      <c r="M156" s="134"/>
      <c r="N156" s="134"/>
      <c r="O156" s="134"/>
      <c r="P156" s="134"/>
    </row>
    <row r="157" spans="1:16" ht="13.25" hidden="1" customHeight="1" outlineLevel="1">
      <c r="A157" s="134" t="str">
        <f>'Marokkanske Kødboller'!A10</f>
        <v>løg</v>
      </c>
      <c r="B157" s="134"/>
      <c r="C157" s="200">
        <f>'Marokkanske Kødboller'!E10</f>
        <v>1050</v>
      </c>
      <c r="D157" s="4" t="str">
        <f>'Marokkanske Kødboller'!F10</f>
        <v>g</v>
      </c>
      <c r="F157" s="244"/>
      <c r="G157" s="244"/>
      <c r="H157" s="244"/>
      <c r="I157" s="244"/>
      <c r="J157" s="244"/>
      <c r="K157" s="244"/>
      <c r="M157" s="134"/>
      <c r="N157" s="134"/>
      <c r="O157" s="134"/>
      <c r="P157" s="134"/>
    </row>
    <row r="158" spans="1:16" ht="13.25" hidden="1" customHeight="1" outlineLevel="1">
      <c r="A158" s="134" t="str">
        <f>'Marokkanske Kødboller'!A11</f>
        <v>olie</v>
      </c>
      <c r="B158" s="134"/>
      <c r="C158" s="200" t="str">
        <f>'Marokkanske Kødboller'!E11</f>
        <v/>
      </c>
      <c r="D158" s="4" t="str">
        <f>'Marokkanske Kødboller'!F11</f>
        <v xml:space="preserve"> </v>
      </c>
      <c r="F158" s="244"/>
      <c r="G158" s="244"/>
      <c r="H158" s="244"/>
      <c r="I158" s="244"/>
      <c r="J158" s="244"/>
      <c r="K158" s="244"/>
      <c r="M158" s="134"/>
      <c r="N158" s="134"/>
      <c r="O158" s="134"/>
      <c r="P158" s="134"/>
    </row>
    <row r="159" spans="1:16" ht="13.25" hidden="1" customHeight="1" outlineLevel="1">
      <c r="A159" s="134" t="str">
        <f>'Marokkanske Kødboller'!A12</f>
        <v>flåede tomater</v>
      </c>
      <c r="B159" s="134"/>
      <c r="C159" s="200">
        <f>'Marokkanske Kødboller'!E12</f>
        <v>10.5</v>
      </c>
      <c r="D159" s="4" t="str">
        <f>'Marokkanske Kødboller'!F12</f>
        <v>ds</v>
      </c>
      <c r="F159" s="244"/>
      <c r="G159" s="244"/>
      <c r="H159" s="244"/>
      <c r="I159" s="244"/>
      <c r="J159" s="244"/>
      <c r="K159" s="244"/>
      <c r="M159" s="134"/>
      <c r="N159" s="134"/>
      <c r="O159" s="134"/>
      <c r="P159" s="134"/>
    </row>
    <row r="160" spans="1:16" ht="13.25" hidden="1" customHeight="1" outlineLevel="1">
      <c r="A160" s="134" t="str">
        <f>'Marokkanske Kødboller'!A13</f>
        <v>basilikum</v>
      </c>
      <c r="B160" s="134"/>
      <c r="C160" s="200">
        <f>'Marokkanske Kødboller'!E13</f>
        <v>2.1</v>
      </c>
      <c r="D160" s="4" t="str">
        <f>'Marokkanske Kødboller'!F13</f>
        <v>spsk</v>
      </c>
      <c r="F160" s="244"/>
      <c r="G160" s="244"/>
      <c r="H160" s="244"/>
      <c r="I160" s="244"/>
      <c r="J160" s="244"/>
      <c r="K160" s="244"/>
      <c r="M160" s="134"/>
      <c r="N160" s="134"/>
      <c r="O160" s="134"/>
      <c r="P160" s="134"/>
    </row>
    <row r="161" spans="1:16" ht="13.25" hidden="1" customHeight="1" outlineLevel="1">
      <c r="A161" s="134" t="str">
        <f>'Marokkanske Kødboller'!A14</f>
        <v>oregano</v>
      </c>
      <c r="B161" s="134"/>
      <c r="C161" s="200">
        <f>'Marokkanske Kødboller'!E14</f>
        <v>2.1</v>
      </c>
      <c r="D161" s="4" t="str">
        <f>'Marokkanske Kødboller'!F14</f>
        <v>spsk</v>
      </c>
      <c r="F161" s="244"/>
      <c r="G161" s="244"/>
      <c r="H161" s="244"/>
      <c r="I161" s="244"/>
      <c r="J161" s="244"/>
      <c r="K161" s="244"/>
      <c r="M161" s="134"/>
      <c r="N161" s="134"/>
      <c r="O161" s="134"/>
      <c r="P161" s="134"/>
    </row>
    <row r="162" spans="1:16" ht="13.25" hidden="1" customHeight="1" outlineLevel="1">
      <c r="A162" s="134" t="str">
        <f>'Marokkanske Kødboller'!A15</f>
        <v>hvidløg</v>
      </c>
      <c r="B162" s="134"/>
      <c r="C162" s="200">
        <f>'Marokkanske Kødboller'!E15</f>
        <v>15.75</v>
      </c>
      <c r="D162" s="4" t="str">
        <f>'Marokkanske Kødboller'!F15</f>
        <v>fed</v>
      </c>
      <c r="F162" s="244"/>
      <c r="G162" s="244"/>
      <c r="H162" s="244"/>
      <c r="I162" s="244"/>
      <c r="J162" s="244"/>
      <c r="K162" s="244"/>
      <c r="M162" s="134"/>
      <c r="N162" s="134"/>
      <c r="O162" s="134"/>
      <c r="P162" s="134"/>
    </row>
    <row r="163" spans="1:16" ht="13.25" hidden="1" customHeight="1" outlineLevel="1">
      <c r="A163" s="134" t="str">
        <f>'Marokkanske Kødboller'!A16</f>
        <v>revet løg</v>
      </c>
      <c r="B163" s="134"/>
      <c r="C163" s="200">
        <f>'Marokkanske Kødboller'!E16</f>
        <v>5.25</v>
      </c>
      <c r="D163" s="4" t="str">
        <f>'Marokkanske Kødboller'!F16</f>
        <v>spsk</v>
      </c>
      <c r="F163" s="244"/>
      <c r="G163" s="244"/>
      <c r="H163" s="244"/>
      <c r="I163" s="244"/>
      <c r="J163" s="244"/>
      <c r="K163" s="244"/>
      <c r="M163" s="134"/>
      <c r="N163" s="134"/>
      <c r="O163" s="134"/>
      <c r="P163" s="134"/>
    </row>
    <row r="164" spans="1:16" ht="13.25" hidden="1" customHeight="1" outlineLevel="1">
      <c r="A164" s="134" t="str">
        <f>'Marokkanske Kødboller'!A17</f>
        <v>hakket oksekød</v>
      </c>
      <c r="B164" s="134"/>
      <c r="C164" s="200">
        <f>'Marokkanske Kødboller'!E17</f>
        <v>2625</v>
      </c>
      <c r="D164" s="4" t="str">
        <f>'Marokkanske Kødboller'!F17</f>
        <v>g</v>
      </c>
      <c r="F164" s="244"/>
      <c r="G164" s="244"/>
      <c r="H164" s="244"/>
      <c r="I164" s="244"/>
      <c r="J164" s="244"/>
      <c r="K164" s="244"/>
      <c r="M164" s="134"/>
      <c r="N164" s="134"/>
      <c r="O164" s="134"/>
      <c r="P164" s="134"/>
    </row>
    <row r="165" spans="1:16" ht="13.25" hidden="1" customHeight="1" outlineLevel="1">
      <c r="A165" s="134" t="str">
        <f>'Marokkanske Kødboller'!A18</f>
        <v>spidskommen &amp; kanel</v>
      </c>
      <c r="B165" s="134"/>
      <c r="C165" s="200">
        <f>'Marokkanske Kødboller'!E18</f>
        <v>5.25</v>
      </c>
      <c r="D165" s="4" t="str">
        <f>'Marokkanske Kødboller'!F18</f>
        <v>spsk</v>
      </c>
      <c r="F165" s="244"/>
      <c r="G165" s="244"/>
      <c r="H165" s="244"/>
      <c r="I165" s="244"/>
      <c r="J165" s="244"/>
      <c r="K165" s="244"/>
      <c r="M165" s="134"/>
      <c r="N165" s="134"/>
      <c r="O165" s="134"/>
      <c r="P165" s="134"/>
    </row>
    <row r="166" spans="1:16" ht="13.25" hidden="1" customHeight="1" outlineLevel="1">
      <c r="A166" s="134" t="str">
        <f>'Marokkanske Kødboller'!A19</f>
        <v>salt og cayennepeber</v>
      </c>
      <c r="B166" s="134"/>
      <c r="C166" s="4" t="str">
        <f>'Marokkanske Kødboller'!E19</f>
        <v>drys</v>
      </c>
      <c r="D166" s="4" t="str">
        <f>'Marokkanske Kødboller'!F19</f>
        <v xml:space="preserve"> </v>
      </c>
      <c r="F166" s="244"/>
      <c r="G166" s="244"/>
      <c r="H166" s="244"/>
      <c r="I166" s="244"/>
      <c r="J166" s="244"/>
      <c r="K166" s="244"/>
      <c r="M166" s="134"/>
      <c r="N166" s="134"/>
      <c r="O166" s="134"/>
      <c r="P166" s="134"/>
    </row>
    <row r="167" spans="1:16" ht="13.25" hidden="1" customHeight="1" outlineLevel="1">
      <c r="A167" s="134"/>
      <c r="B167" s="134"/>
      <c r="C167" s="4"/>
      <c r="D167" s="4"/>
      <c r="F167" s="244"/>
      <c r="G167" s="244"/>
      <c r="H167" s="244"/>
      <c r="I167" s="244"/>
      <c r="J167" s="244"/>
      <c r="K167" s="244"/>
      <c r="M167" s="134"/>
      <c r="N167" s="134"/>
      <c r="O167" s="134"/>
      <c r="P167" s="134"/>
    </row>
    <row r="168" spans="1:16" ht="13.25" hidden="1" customHeight="1" outlineLevel="1">
      <c r="A168" s="134"/>
      <c r="B168" s="134"/>
      <c r="C168" s="4"/>
      <c r="D168" s="4"/>
      <c r="F168" s="244"/>
      <c r="G168" s="244"/>
      <c r="H168" s="244"/>
      <c r="I168" s="244"/>
      <c r="J168" s="244"/>
      <c r="K168" s="244"/>
      <c r="M168" s="134"/>
      <c r="N168" s="134"/>
      <c r="O168" s="134"/>
      <c r="P168" s="134"/>
    </row>
    <row r="169" spans="1:16" ht="13.25" hidden="1" customHeight="1" outlineLevel="1">
      <c r="A169" s="134"/>
      <c r="B169" s="134"/>
      <c r="C169" s="4"/>
      <c r="D169" s="4"/>
      <c r="F169" s="244"/>
      <c r="G169" s="244"/>
      <c r="H169" s="244"/>
      <c r="I169" s="244"/>
      <c r="J169" s="244"/>
      <c r="K169" s="244"/>
      <c r="M169" s="134"/>
      <c r="N169" s="134"/>
      <c r="O169" s="134"/>
      <c r="P169" s="134"/>
    </row>
    <row r="170" spans="1:16" ht="13.25" hidden="1" customHeight="1" outlineLevel="1">
      <c r="A170" s="3" t="str">
        <f>'Marokkanske Kødboller'!H1&amp;": "&amp;'Marokkanske Kødboller'!H3</f>
        <v>Aftensmad Vegetar: Marokkanske tomatsovs med vegefarsboller</v>
      </c>
      <c r="B170" s="167"/>
      <c r="C170" s="136" t="s">
        <v>432</v>
      </c>
      <c r="D170" s="137" t="s">
        <v>16</v>
      </c>
      <c r="F170" s="244"/>
      <c r="G170" s="244"/>
      <c r="H170" s="244"/>
      <c r="I170" s="244"/>
      <c r="J170" s="244"/>
      <c r="K170" s="244"/>
      <c r="M170" s="134"/>
      <c r="N170" s="134"/>
      <c r="O170" s="134"/>
      <c r="P170" s="134"/>
    </row>
    <row r="171" spans="1:16" ht="13.25" hidden="1" customHeight="1" outlineLevel="1">
      <c r="A171" s="1" t="str">
        <f>'Marokkanske Kødboller'!H6</f>
        <v>købe færdig plantefars</v>
      </c>
      <c r="B171" s="134"/>
      <c r="C171" s="200">
        <f>'Marokkanske Kødboller'!L6</f>
        <v>0</v>
      </c>
      <c r="D171" s="4" t="str">
        <f>'Marokkanske Kødboller'!M6</f>
        <v>stk</v>
      </c>
      <c r="F171" s="244"/>
      <c r="G171" s="244"/>
      <c r="H171" s="244"/>
      <c r="I171" s="244"/>
      <c r="J171" s="244"/>
      <c r="K171" s="244"/>
      <c r="M171" s="134"/>
      <c r="N171" s="134"/>
      <c r="O171" s="134"/>
      <c r="P171" s="134"/>
    </row>
    <row r="172" spans="1:16" ht="13.25" hidden="1" customHeight="1" outlineLevel="1">
      <c r="A172" s="1" t="str">
        <f>'Marokkanske Kødboller'!H7</f>
        <v xml:space="preserve">eller farsen selv af </v>
      </c>
      <c r="B172" s="134"/>
      <c r="C172" s="200" t="str">
        <f>'Marokkanske Kødboller'!L7</f>
        <v xml:space="preserve"> </v>
      </c>
      <c r="D172" s="4" t="str">
        <f>'Marokkanske Kødboller'!M7</f>
        <v xml:space="preserve"> </v>
      </c>
      <c r="F172" s="244"/>
      <c r="G172" s="244"/>
      <c r="H172" s="244"/>
      <c r="I172" s="244"/>
      <c r="J172" s="244"/>
      <c r="K172" s="244"/>
      <c r="M172" s="134"/>
      <c r="N172" s="134"/>
      <c r="O172" s="134"/>
      <c r="P172" s="134"/>
    </row>
    <row r="173" spans="1:16" ht="13.25" hidden="1" customHeight="1" outlineLevel="1">
      <c r="A173" s="1" t="str">
        <f>'Marokkanske Kødboller'!H8</f>
        <v>kikærter på dåse</v>
      </c>
      <c r="B173" s="134"/>
      <c r="C173" s="200">
        <f>'Marokkanske Kødboller'!L8</f>
        <v>0</v>
      </c>
      <c r="D173" s="4" t="str">
        <f>'Marokkanske Kødboller'!M8</f>
        <v>stk</v>
      </c>
      <c r="F173" s="244"/>
      <c r="G173" s="244"/>
      <c r="H173" s="244"/>
      <c r="I173" s="244"/>
      <c r="J173" s="244"/>
      <c r="K173" s="244"/>
      <c r="M173" s="134"/>
      <c r="N173" s="134"/>
      <c r="O173" s="134"/>
      <c r="P173" s="134"/>
    </row>
    <row r="174" spans="1:16" ht="13.25" hidden="1" customHeight="1" outlineLevel="1">
      <c r="A174" s="1" t="str">
        <f>IF(ISBLANK('Marokkanske Kødboller'!H9),"",'Marokkanske Kødboller'!H9)</f>
        <v>quianoa</v>
      </c>
      <c r="B174" s="134"/>
      <c r="C174" s="200">
        <f>'Marokkanske Kødboller'!L9</f>
        <v>0</v>
      </c>
      <c r="D174" s="4" t="str">
        <f>'Marokkanske Kødboller'!M9</f>
        <v>dl</v>
      </c>
      <c r="F174" s="244"/>
      <c r="G174" s="244"/>
      <c r="H174" s="244"/>
      <c r="I174" s="244"/>
      <c r="J174" s="244"/>
      <c r="K174" s="244"/>
      <c r="M174" s="134"/>
      <c r="N174" s="134"/>
      <c r="O174" s="134"/>
      <c r="P174" s="134"/>
    </row>
    <row r="175" spans="1:16" ht="13.25" hidden="1" customHeight="1" outlineLevel="1">
      <c r="A175" s="1" t="str">
        <f>IF(ISBLANK('Marokkanske Kødboller'!H10),"",'Marokkanske Kødboller'!H10)</f>
        <v>hvidløg</v>
      </c>
      <c r="B175" s="134"/>
      <c r="C175" s="200">
        <f>'Marokkanske Kødboller'!L10</f>
        <v>0</v>
      </c>
      <c r="D175" s="4" t="str">
        <f>'Marokkanske Kødboller'!M10</f>
        <v xml:space="preserve"> </v>
      </c>
      <c r="F175" s="244"/>
      <c r="G175" s="244"/>
      <c r="H175" s="244"/>
      <c r="I175" s="244"/>
      <c r="J175" s="244"/>
      <c r="K175" s="244"/>
      <c r="M175" s="134"/>
      <c r="N175" s="134"/>
      <c r="O175" s="134"/>
      <c r="P175" s="134"/>
    </row>
    <row r="176" spans="1:16" ht="13.25" hidden="1" customHeight="1" outlineLevel="1">
      <c r="A176" s="1" t="str">
        <f>IF(ISBLANK('Marokkanske Kødboller'!H11),"",'Marokkanske Kødboller'!H11)</f>
        <v>koriander (stødt eller frisk)</v>
      </c>
      <c r="B176" s="134"/>
      <c r="C176" s="200">
        <f>'Marokkanske Kødboller'!L11</f>
        <v>0</v>
      </c>
      <c r="D176" s="4">
        <f>'Marokkanske Kødboller'!M11</f>
        <v>0</v>
      </c>
      <c r="F176" s="244"/>
      <c r="G176" s="244"/>
      <c r="H176" s="244"/>
      <c r="I176" s="244"/>
      <c r="J176" s="244"/>
      <c r="K176" s="244"/>
      <c r="M176" s="134"/>
      <c r="N176" s="134"/>
      <c r="O176" s="134"/>
      <c r="P176" s="134"/>
    </row>
    <row r="177" spans="1:16" ht="13.25" hidden="1" customHeight="1" outlineLevel="1">
      <c r="A177" s="1" t="str">
        <f>IF(ISBLANK('Marokkanske Kødboller'!H12),"",'Marokkanske Kødboller'!H12)</f>
        <v>rød peber</v>
      </c>
      <c r="B177" s="134"/>
      <c r="C177" s="200">
        <f>'Marokkanske Kødboller'!L12</f>
        <v>0</v>
      </c>
      <c r="D177" s="4" t="str">
        <f>'Marokkanske Kødboller'!M12</f>
        <v>stk</v>
      </c>
      <c r="F177" s="244"/>
      <c r="G177" s="244"/>
      <c r="H177" s="244"/>
      <c r="I177" s="244"/>
      <c r="J177" s="244"/>
      <c r="K177" s="244"/>
      <c r="M177" s="134"/>
      <c r="N177" s="134"/>
      <c r="O177" s="134"/>
      <c r="P177" s="134"/>
    </row>
    <row r="178" spans="1:16" ht="13.25" hidden="1" customHeight="1" outlineLevel="1">
      <c r="A178" s="1" t="str">
        <f>IF(ISBLANK('Marokkanske Kødboller'!H13),"",'Marokkanske Kødboller'!H13)</f>
        <v>lidt brødkrummer</v>
      </c>
      <c r="B178" s="134"/>
      <c r="C178" s="200" t="str">
        <f>'Marokkanske Kødboller'!L13</f>
        <v xml:space="preserve"> </v>
      </c>
      <c r="D178" s="4" t="str">
        <f>'Marokkanske Kødboller'!M13</f>
        <v xml:space="preserve"> </v>
      </c>
      <c r="F178" s="244"/>
      <c r="G178" s="244"/>
      <c r="H178" s="244"/>
      <c r="I178" s="244"/>
      <c r="J178" s="244"/>
      <c r="K178" s="244"/>
      <c r="M178" s="134"/>
      <c r="N178" s="134"/>
      <c r="O178" s="134"/>
      <c r="P178" s="134"/>
    </row>
    <row r="179" spans="1:16" ht="13.25" hidden="1" customHeight="1" outlineLevel="1">
      <c r="A179" s="1" t="str">
        <f>IF(ISBLANK('Marokkanske Kødboller'!H14),"",'Marokkanske Kødboller'!H14)</f>
        <v>soyasauce</v>
      </c>
      <c r="B179" s="134"/>
      <c r="C179" s="200" t="str">
        <f>'Marokkanske Kødboller'!L14</f>
        <v xml:space="preserve"> </v>
      </c>
      <c r="D179" s="4" t="str">
        <f>'Marokkanske Kødboller'!M14</f>
        <v xml:space="preserve"> </v>
      </c>
      <c r="F179" s="244"/>
      <c r="G179" s="244"/>
      <c r="H179" s="244"/>
      <c r="I179" s="244"/>
      <c r="J179" s="244"/>
      <c r="K179" s="244"/>
      <c r="M179" s="134"/>
      <c r="N179" s="134"/>
      <c r="O179" s="134"/>
      <c r="P179" s="134"/>
    </row>
    <row r="180" spans="1:16" ht="13.25" hidden="1" customHeight="1" outlineLevel="1">
      <c r="A180" s="1" t="str">
        <f>IF(ISBLANK('Marokkanske Kødboller'!H15),"",'Marokkanske Kødboller'!H15)</f>
        <v>salt og peber</v>
      </c>
      <c r="B180" s="134"/>
      <c r="C180" s="200" t="str">
        <f>'Marokkanske Kødboller'!L15</f>
        <v xml:space="preserve"> </v>
      </c>
      <c r="D180" s="4" t="str">
        <f>'Marokkanske Kødboller'!M15</f>
        <v xml:space="preserve"> </v>
      </c>
      <c r="F180" s="244"/>
      <c r="G180" s="244"/>
      <c r="H180" s="244"/>
      <c r="I180" s="244"/>
      <c r="J180" s="244"/>
      <c r="K180" s="244"/>
      <c r="M180" s="134"/>
      <c r="N180" s="134"/>
      <c r="O180" s="134"/>
      <c r="P180" s="134"/>
    </row>
    <row r="181" spans="1:16" ht="13.25" hidden="1" customHeight="1" outlineLevel="1">
      <c r="A181" s="1" t="str">
        <f>IF(ISBLANK('Marokkanske Kødboller'!H16),"",'Marokkanske Kødboller'!H16)</f>
        <v/>
      </c>
      <c r="B181" s="134"/>
      <c r="C181" s="200" t="str">
        <f>'Marokkanske Kødboller'!L16</f>
        <v xml:space="preserve"> </v>
      </c>
      <c r="D181" s="4" t="str">
        <f>'Marokkanske Kødboller'!M16</f>
        <v xml:space="preserve"> </v>
      </c>
      <c r="F181" s="244"/>
      <c r="G181" s="244"/>
      <c r="H181" s="244"/>
      <c r="I181" s="244"/>
      <c r="J181" s="244"/>
      <c r="K181" s="244"/>
      <c r="M181" s="134"/>
      <c r="N181" s="134"/>
      <c r="O181" s="134"/>
      <c r="P181" s="134"/>
    </row>
    <row r="182" spans="1:16" ht="13.25" hidden="1" customHeight="1" outlineLevel="1">
      <c r="A182" s="1" t="str">
        <f>IF(ISBLANK('Marokkanske Kødboller'!H17),"",'Marokkanske Kødboller'!H17)</f>
        <v/>
      </c>
      <c r="B182" s="134"/>
      <c r="C182" s="200" t="str">
        <f>'Marokkanske Kødboller'!L17</f>
        <v xml:space="preserve"> </v>
      </c>
      <c r="D182" s="4" t="str">
        <f>'Marokkanske Kødboller'!M17</f>
        <v xml:space="preserve"> </v>
      </c>
      <c r="F182" s="244"/>
      <c r="G182" s="244"/>
      <c r="H182" s="244"/>
      <c r="I182" s="244"/>
      <c r="J182" s="244"/>
      <c r="K182" s="244"/>
      <c r="M182" s="134"/>
      <c r="N182" s="134"/>
      <c r="O182" s="134"/>
      <c r="P182" s="134"/>
    </row>
    <row r="183" spans="1:16" ht="13.25" hidden="1" customHeight="1" outlineLevel="1">
      <c r="A183" s="1" t="str">
        <f>IF(ISBLANK('Marokkanske Kødboller'!H18),"",'Marokkanske Kødboller'!H18)</f>
        <v/>
      </c>
      <c r="B183" s="134"/>
      <c r="C183" s="200" t="str">
        <f>'Marokkanske Kødboller'!L18</f>
        <v xml:space="preserve"> </v>
      </c>
      <c r="D183" s="4" t="str">
        <f>'Marokkanske Kødboller'!M18</f>
        <v xml:space="preserve"> </v>
      </c>
      <c r="F183" s="244"/>
      <c r="G183" s="244"/>
      <c r="H183" s="244"/>
      <c r="I183" s="244"/>
      <c r="J183" s="244"/>
      <c r="K183" s="244"/>
      <c r="M183" s="134"/>
      <c r="N183" s="134"/>
      <c r="O183" s="134"/>
      <c r="P183" s="134"/>
    </row>
    <row r="184" spans="1:16" ht="13.25" hidden="1" customHeight="1" outlineLevel="1">
      <c r="A184" s="1" t="str">
        <f>IF(ISBLANK('Marokkanske Kødboller'!H19),"",'Marokkanske Kødboller'!H19)</f>
        <v/>
      </c>
      <c r="B184" s="134"/>
      <c r="C184" s="200" t="str">
        <f>'Marokkanske Kødboller'!L19</f>
        <v xml:space="preserve"> </v>
      </c>
      <c r="D184" s="4" t="str">
        <f>'Marokkanske Kødboller'!M19</f>
        <v xml:space="preserve"> </v>
      </c>
      <c r="F184" s="244"/>
      <c r="G184" s="244"/>
      <c r="H184" s="244"/>
      <c r="I184" s="244"/>
      <c r="J184" s="244"/>
      <c r="K184" s="244"/>
      <c r="M184" s="134"/>
      <c r="N184" s="134"/>
      <c r="O184" s="134"/>
      <c r="P184" s="134"/>
    </row>
    <row r="185" spans="1:16" ht="13.25" hidden="1" customHeight="1" outlineLevel="1">
      <c r="A185" s="1" t="str">
        <f>IF(ISBLANK('Marokkanske Kødboller'!H20),"",'Marokkanske Kødboller'!H20)</f>
        <v/>
      </c>
      <c r="B185" s="134"/>
      <c r="C185" s="200"/>
      <c r="D185" s="4"/>
      <c r="F185" s="244"/>
      <c r="G185" s="244"/>
      <c r="H185" s="244"/>
      <c r="I185" s="244"/>
      <c r="J185" s="244"/>
      <c r="K185" s="244"/>
      <c r="M185" s="134"/>
      <c r="N185" s="134"/>
      <c r="O185" s="134"/>
      <c r="P185" s="134"/>
    </row>
    <row r="186" spans="1:16" ht="13.25" hidden="1" customHeight="1" outlineLevel="1">
      <c r="B186" s="134"/>
      <c r="C186" s="200"/>
      <c r="D186" s="4"/>
      <c r="F186" s="244"/>
      <c r="G186" s="244"/>
      <c r="H186" s="244"/>
      <c r="I186" s="244"/>
      <c r="J186" s="244"/>
      <c r="K186" s="244"/>
      <c r="M186" s="134"/>
      <c r="N186" s="134"/>
      <c r="O186" s="134"/>
      <c r="P186" s="134"/>
    </row>
    <row r="187" spans="1:16" ht="13.25" hidden="1" customHeight="1" outlineLevel="1">
      <c r="B187" s="134"/>
      <c r="C187" s="200"/>
      <c r="D187" s="4"/>
      <c r="F187" s="244"/>
      <c r="G187" s="244"/>
      <c r="H187" s="244"/>
      <c r="I187" s="244"/>
      <c r="J187" s="244"/>
      <c r="K187" s="244"/>
      <c r="M187" s="134"/>
      <c r="N187" s="134"/>
      <c r="O187" s="134"/>
      <c r="P187" s="134"/>
    </row>
    <row r="188" spans="1:16" ht="13.25" hidden="1" customHeight="1" outlineLevel="1">
      <c r="A188" s="3" t="str">
        <f>'Marokkanske Kødboller'!O1&amp;": "&amp;'Marokkanske Kødboller'!O3</f>
        <v>Dessert: Stegt frugt med appelsinsirup og vaniliecreme</v>
      </c>
      <c r="B188" s="134"/>
      <c r="C188" s="136" t="s">
        <v>432</v>
      </c>
      <c r="D188" s="137" t="s">
        <v>16</v>
      </c>
      <c r="F188" s="244"/>
      <c r="G188" s="244"/>
      <c r="H188" s="244"/>
      <c r="I188" s="244"/>
      <c r="J188" s="244"/>
      <c r="K188" s="244"/>
      <c r="M188" s="134"/>
      <c r="N188" s="134"/>
      <c r="O188" s="134"/>
      <c r="P188" s="134"/>
    </row>
    <row r="189" spans="1:16" ht="13.25" hidden="1" customHeight="1" outlineLevel="1">
      <c r="A189" s="1" t="str">
        <f>IF(ISBLANK('Marokkanske Kødboller'!O6),"",'Marokkanske Kødboller'!O6)</f>
        <v>æbler</v>
      </c>
      <c r="B189" s="134"/>
      <c r="C189" s="200">
        <f>'Marokkanske Kødboller'!S6</f>
        <v>7.5</v>
      </c>
      <c r="D189" s="4" t="str">
        <f>'Marokkanske Kødboller'!T6</f>
        <v>stk</v>
      </c>
      <c r="F189" s="244"/>
      <c r="G189" s="244"/>
      <c r="H189" s="244"/>
      <c r="I189" s="244"/>
      <c r="J189" s="244"/>
      <c r="K189" s="244"/>
      <c r="M189" s="134"/>
      <c r="N189" s="134"/>
      <c r="O189" s="134"/>
      <c r="P189" s="134"/>
    </row>
    <row r="190" spans="1:16" ht="13.25" hidden="1" customHeight="1" outlineLevel="1">
      <c r="A190" s="1" t="str">
        <f>IF(ISBLANK('Marokkanske Kødboller'!O7),"",'Marokkanske Kødboller'!O7)</f>
        <v>pærer</v>
      </c>
      <c r="B190" s="134"/>
      <c r="C190" s="200">
        <f>'Marokkanske Kødboller'!S7</f>
        <v>7.5</v>
      </c>
      <c r="D190" s="4" t="str">
        <f>'Marokkanske Kødboller'!T7</f>
        <v>stk</v>
      </c>
      <c r="F190" s="244"/>
      <c r="G190" s="244"/>
      <c r="H190" s="244"/>
      <c r="I190" s="244"/>
      <c r="J190" s="244"/>
      <c r="K190" s="244"/>
      <c r="M190" s="134"/>
      <c r="N190" s="134"/>
      <c r="O190" s="134"/>
      <c r="P190" s="134"/>
    </row>
    <row r="191" spans="1:16" ht="13.25" hidden="1" customHeight="1" outlineLevel="1">
      <c r="A191" s="1" t="str">
        <f>IF(ISBLANK('Marokkanske Kødboller'!O8),"",'Marokkanske Kødboller'!O8)</f>
        <v>appelsiner</v>
      </c>
      <c r="B191" s="134"/>
      <c r="C191" s="200">
        <f>'Marokkanske Kødboller'!S8</f>
        <v>7.5</v>
      </c>
      <c r="D191" s="4" t="str">
        <f>'Marokkanske Kødboller'!T8</f>
        <v>stk</v>
      </c>
      <c r="F191" s="244"/>
      <c r="G191" s="244"/>
      <c r="H191" s="244"/>
      <c r="I191" s="244"/>
      <c r="J191" s="244"/>
      <c r="K191" s="244"/>
      <c r="M191" s="134"/>
      <c r="N191" s="134"/>
      <c r="O191" s="134"/>
      <c r="P191" s="134"/>
    </row>
    <row r="192" spans="1:16" ht="13.25" hidden="1" customHeight="1" outlineLevel="1">
      <c r="A192" s="1" t="str">
        <f>IF(ISBLANK('Marokkanske Kødboller'!O9),"",'Marokkanske Kødboller'!O9)</f>
        <v>vaniliecreme</v>
      </c>
      <c r="B192" s="134"/>
      <c r="C192" s="200">
        <f>'Marokkanske Kødboller'!S9</f>
        <v>1.5</v>
      </c>
      <c r="D192" s="4" t="str">
        <f>'Marokkanske Kødboller'!T9</f>
        <v>l</v>
      </c>
      <c r="F192" s="244"/>
      <c r="G192" s="244"/>
      <c r="H192" s="244"/>
      <c r="I192" s="244"/>
      <c r="J192" s="244"/>
      <c r="K192" s="244"/>
      <c r="M192" s="134"/>
      <c r="N192" s="134"/>
      <c r="O192" s="134"/>
      <c r="P192" s="134"/>
    </row>
    <row r="193" spans="1:16" ht="13.25" hidden="1" customHeight="1" outlineLevel="1">
      <c r="A193" s="1" t="str">
        <f>IF(ISBLANK('Marokkanske Kødboller'!O10),"",'Marokkanske Kødboller'!O10)</f>
        <v>små træspyd</v>
      </c>
      <c r="B193" s="134"/>
      <c r="C193" s="200">
        <f>'Marokkanske Kødboller'!S10</f>
        <v>37.5</v>
      </c>
      <c r="D193" s="4" t="str">
        <f>'Marokkanske Kødboller'!T10</f>
        <v>stk</v>
      </c>
      <c r="F193" s="244"/>
      <c r="G193" s="244"/>
      <c r="H193" s="244"/>
      <c r="I193" s="244"/>
      <c r="J193" s="244"/>
      <c r="K193" s="244"/>
      <c r="M193" s="134"/>
      <c r="N193" s="134"/>
      <c r="O193" s="134"/>
      <c r="P193" s="134"/>
    </row>
    <row r="194" spans="1:16" ht="13.25" hidden="1" customHeight="1" outlineLevel="1">
      <c r="A194" s="1" t="str">
        <f>IF(ISBLANK('Marokkanske Kødboller'!O11),"",'Marokkanske Kødboller'!O11)</f>
        <v/>
      </c>
      <c r="B194" s="134"/>
      <c r="C194" s="200" t="str">
        <f>'Marokkanske Kødboller'!S11</f>
        <v xml:space="preserve"> </v>
      </c>
      <c r="D194" s="4" t="str">
        <f>'Marokkanske Kødboller'!T11</f>
        <v xml:space="preserve"> </v>
      </c>
      <c r="F194" s="244"/>
      <c r="G194" s="244"/>
      <c r="H194" s="244"/>
      <c r="I194" s="244"/>
      <c r="J194" s="244"/>
      <c r="K194" s="244"/>
      <c r="M194" s="134"/>
      <c r="N194" s="134"/>
      <c r="O194" s="134"/>
      <c r="P194" s="134"/>
    </row>
    <row r="195" spans="1:16" ht="13.25" hidden="1" customHeight="1" outlineLevel="1">
      <c r="A195" s="1" t="str">
        <f>IF(ISBLANK('Marokkanske Kødboller'!O12),"",'Marokkanske Kødboller'!O12)</f>
        <v/>
      </c>
      <c r="B195" s="134"/>
      <c r="C195" s="200" t="str">
        <f>'Marokkanske Kødboller'!S12</f>
        <v xml:space="preserve"> </v>
      </c>
      <c r="D195" s="4" t="str">
        <f>'Marokkanske Kødboller'!T12</f>
        <v xml:space="preserve"> </v>
      </c>
      <c r="F195" s="244"/>
      <c r="G195" s="244"/>
      <c r="H195" s="244"/>
      <c r="I195" s="244"/>
      <c r="J195" s="244"/>
      <c r="K195" s="244"/>
      <c r="M195" s="134"/>
      <c r="N195" s="134"/>
      <c r="O195" s="134"/>
      <c r="P195" s="134"/>
    </row>
    <row r="196" spans="1:16" ht="13.25" hidden="1" customHeight="1" outlineLevel="1">
      <c r="A196" s="1" t="str">
        <f>IF(ISBLANK('Marokkanske Kødboller'!O13),"",'Marokkanske Kødboller'!O13)</f>
        <v/>
      </c>
      <c r="B196" s="134"/>
      <c r="C196" s="200" t="str">
        <f>'Marokkanske Kødboller'!S13</f>
        <v xml:space="preserve"> </v>
      </c>
      <c r="D196" s="4" t="str">
        <f>'Marokkanske Kødboller'!T13</f>
        <v xml:space="preserve"> </v>
      </c>
      <c r="F196" s="244"/>
      <c r="G196" s="244"/>
      <c r="H196" s="244"/>
      <c r="I196" s="244"/>
      <c r="J196" s="244"/>
      <c r="K196" s="244"/>
      <c r="M196" s="134"/>
      <c r="N196" s="134"/>
      <c r="O196" s="134"/>
      <c r="P196" s="134"/>
    </row>
    <row r="197" spans="1:16" ht="13.25" hidden="1" customHeight="1" outlineLevel="1">
      <c r="A197" s="1" t="str">
        <f>IF(ISBLANK('Marokkanske Kødboller'!O14),"",'Marokkanske Kødboller'!O14)</f>
        <v/>
      </c>
      <c r="B197" s="134"/>
      <c r="C197" s="200" t="str">
        <f>'Marokkanske Kødboller'!S14</f>
        <v xml:space="preserve"> </v>
      </c>
      <c r="D197" s="4" t="str">
        <f>'Marokkanske Kødboller'!T14</f>
        <v xml:space="preserve"> </v>
      </c>
      <c r="F197" s="244"/>
      <c r="G197" s="244"/>
      <c r="H197" s="244"/>
      <c r="I197" s="244"/>
      <c r="J197" s="244"/>
      <c r="K197" s="244"/>
      <c r="M197" s="134"/>
      <c r="N197" s="134"/>
      <c r="O197" s="134"/>
      <c r="P197" s="134"/>
    </row>
    <row r="198" spans="1:16" ht="13.25" hidden="1" customHeight="1" outlineLevel="1">
      <c r="A198" s="1" t="str">
        <f>IF(ISBLANK('Marokkanske Kødboller'!O15),"",'Marokkanske Kødboller'!O15)</f>
        <v/>
      </c>
      <c r="B198" s="134"/>
      <c r="C198" s="200" t="str">
        <f>'Marokkanske Kødboller'!S15</f>
        <v xml:space="preserve"> </v>
      </c>
      <c r="D198" s="4" t="str">
        <f>'Marokkanske Kødboller'!T15</f>
        <v xml:space="preserve"> </v>
      </c>
      <c r="F198" s="244"/>
      <c r="G198" s="244"/>
      <c r="H198" s="244"/>
      <c r="I198" s="244"/>
      <c r="J198" s="244"/>
      <c r="K198" s="244"/>
      <c r="M198" s="134"/>
      <c r="N198" s="134"/>
      <c r="O198" s="134"/>
      <c r="P198" s="134"/>
    </row>
    <row r="199" spans="1:16" ht="13.25" hidden="1" customHeight="1" outlineLevel="1">
      <c r="A199" s="1" t="str">
        <f>IF(ISBLANK('Marokkanske Kødboller'!O16),"",'Marokkanske Kødboller'!O16)</f>
        <v/>
      </c>
      <c r="B199" s="134"/>
      <c r="C199" s="200" t="str">
        <f>'Marokkanske Kødboller'!S16</f>
        <v xml:space="preserve"> </v>
      </c>
      <c r="D199" s="4" t="str">
        <f>'Marokkanske Kødboller'!T16</f>
        <v xml:space="preserve"> </v>
      </c>
      <c r="F199" s="244"/>
      <c r="G199" s="244"/>
      <c r="H199" s="244"/>
      <c r="I199" s="244"/>
      <c r="J199" s="244"/>
      <c r="K199" s="244"/>
      <c r="M199" s="134"/>
      <c r="N199" s="134"/>
      <c r="O199" s="134"/>
      <c r="P199" s="134"/>
    </row>
    <row r="200" spans="1:16" ht="13.25" hidden="1" customHeight="1" outlineLevel="1">
      <c r="A200" s="1" t="str">
        <f>IF(ISBLANK('Marokkanske Kødboller'!O17),"",'Marokkanske Kødboller'!O17)</f>
        <v/>
      </c>
      <c r="B200" s="134"/>
      <c r="C200" s="200" t="str">
        <f>'Marokkanske Kødboller'!S17</f>
        <v xml:space="preserve"> </v>
      </c>
      <c r="D200" s="4" t="str">
        <f>'Marokkanske Kødboller'!T17</f>
        <v xml:space="preserve"> </v>
      </c>
      <c r="F200" s="244"/>
      <c r="G200" s="244"/>
      <c r="H200" s="244"/>
      <c r="I200" s="244"/>
      <c r="J200" s="244"/>
      <c r="K200" s="244"/>
      <c r="M200" s="134"/>
      <c r="N200" s="134"/>
      <c r="O200" s="134"/>
      <c r="P200" s="134"/>
    </row>
    <row r="201" spans="1:16" ht="13.25" hidden="1" customHeight="1" outlineLevel="1">
      <c r="A201" s="1" t="str">
        <f>IF(ISBLANK('Marokkanske Kødboller'!O18),"",'Marokkanske Kødboller'!O18)</f>
        <v/>
      </c>
      <c r="B201" s="134"/>
      <c r="C201" s="200" t="str">
        <f>'Marokkanske Kødboller'!S18</f>
        <v xml:space="preserve"> </v>
      </c>
      <c r="D201" s="4" t="str">
        <f>'Marokkanske Kødboller'!T18</f>
        <v xml:space="preserve"> </v>
      </c>
      <c r="F201" s="244"/>
      <c r="G201" s="244"/>
      <c r="H201" s="244"/>
      <c r="I201" s="244"/>
      <c r="J201" s="244"/>
      <c r="K201" s="244"/>
      <c r="M201" s="134"/>
      <c r="N201" s="134"/>
      <c r="O201" s="134"/>
      <c r="P201" s="134"/>
    </row>
    <row r="202" spans="1:16" ht="13.25" hidden="1" customHeight="1" outlineLevel="1">
      <c r="A202" s="1" t="str">
        <f>IF(ISBLANK('Marokkanske Kødboller'!O19),"",'Marokkanske Kødboller'!O19)</f>
        <v/>
      </c>
      <c r="B202" s="134"/>
      <c r="C202" s="200"/>
      <c r="D202" s="4" t="str">
        <f>'Marokkanske Kødboller'!T19</f>
        <v xml:space="preserve"> </v>
      </c>
      <c r="F202" s="244"/>
      <c r="G202" s="244"/>
      <c r="H202" s="244"/>
      <c r="I202" s="244"/>
      <c r="J202" s="244"/>
      <c r="K202" s="244"/>
      <c r="M202" s="134"/>
      <c r="N202" s="134"/>
      <c r="O202" s="134"/>
      <c r="P202" s="134"/>
    </row>
    <row r="203" spans="1:16" ht="13.25" hidden="1" customHeight="1" outlineLevel="1">
      <c r="A203" s="1" t="str">
        <f>IF(ISBLANK('Marokkanske Kødboller'!O20),"",'Marokkanske Kødboller'!O20)</f>
        <v/>
      </c>
      <c r="B203" s="134"/>
      <c r="C203" s="200"/>
      <c r="D203" s="4"/>
      <c r="F203" s="244"/>
      <c r="G203" s="244"/>
      <c r="H203" s="244"/>
      <c r="I203" s="244"/>
      <c r="J203" s="244"/>
      <c r="K203" s="244"/>
      <c r="M203" s="134"/>
      <c r="N203" s="134"/>
      <c r="O203" s="134"/>
      <c r="P203" s="134"/>
    </row>
    <row r="204" spans="1:16" ht="13.25" hidden="1" customHeight="1" outlineLevel="1">
      <c r="B204" s="134"/>
      <c r="C204" s="200"/>
      <c r="D204" s="4"/>
      <c r="F204" s="244"/>
      <c r="G204" s="244"/>
      <c r="H204" s="244"/>
      <c r="I204" s="244"/>
      <c r="J204" s="244"/>
      <c r="K204" s="244"/>
      <c r="M204" s="134"/>
      <c r="N204" s="134"/>
      <c r="O204" s="134"/>
      <c r="P204" s="134"/>
    </row>
    <row r="205" spans="1:16" ht="13.25" customHeight="1" collapsed="1">
      <c r="A205" s="134"/>
      <c r="B205" s="134"/>
      <c r="C205" s="134"/>
      <c r="F205" s="244"/>
      <c r="G205" s="244"/>
      <c r="H205" s="244"/>
      <c r="I205" s="244"/>
      <c r="J205" s="244"/>
      <c r="K205" s="244"/>
      <c r="M205" s="134"/>
      <c r="N205" s="134"/>
      <c r="O205" s="134"/>
      <c r="P205" s="134"/>
    </row>
    <row r="206" spans="1:16" ht="14.25" customHeight="1">
      <c r="A206" s="165" t="s">
        <v>89</v>
      </c>
      <c r="B206" s="165" t="str">
        <f>E2</f>
        <v>Tirsdag</v>
      </c>
      <c r="C206" s="4">
        <f>E6</f>
        <v>27</v>
      </c>
      <c r="D206" s="4">
        <f>E7</f>
        <v>0</v>
      </c>
      <c r="E206" s="4">
        <f>C206+D206</f>
        <v>27</v>
      </c>
      <c r="F206" s="243" t="str">
        <f>"Menu Aftensmad: "&amp;'Bjarkes Afrikagryde'!A3</f>
        <v>Menu Aftensmad: Bjarkes Afrikagryde</v>
      </c>
      <c r="G206" s="243"/>
      <c r="H206" s="243"/>
      <c r="I206" s="243"/>
      <c r="J206" s="243"/>
      <c r="K206" s="243"/>
      <c r="M206" s="134"/>
      <c r="N206" s="134"/>
      <c r="O206" s="134"/>
      <c r="P206" s="134"/>
    </row>
    <row r="207" spans="1:16" ht="13.25" hidden="1" customHeight="1" outlineLevel="1">
      <c r="A207" s="3" t="str">
        <f>"Menu Aftensmad: "&amp;'Bjarkes Afrikagryde'!A3</f>
        <v>Menu Aftensmad: Bjarkes Afrikagryde</v>
      </c>
      <c r="C207" s="136" t="s">
        <v>432</v>
      </c>
      <c r="D207" s="137" t="s">
        <v>16</v>
      </c>
      <c r="F207" s="244"/>
      <c r="G207" s="244"/>
      <c r="H207" s="244"/>
      <c r="I207" s="244"/>
      <c r="J207" s="244"/>
      <c r="K207" s="244"/>
      <c r="M207" s="134"/>
      <c r="N207" s="134"/>
      <c r="O207" s="134"/>
      <c r="P207" s="134"/>
    </row>
    <row r="208" spans="1:16" ht="13.25" hidden="1" customHeight="1" outlineLevel="1">
      <c r="A208" s="1" t="str">
        <f>IF(ISBLANK('Bjarkes Afrikagryde'!A6),"",'Bjarkes Afrikagryde'!A6)</f>
        <v>Svinkød i tern</v>
      </c>
      <c r="C208" s="200">
        <f>'Bjarkes Afrikagryde'!E6</f>
        <v>2625</v>
      </c>
      <c r="D208" s="4" t="str">
        <f>'Bjarkes Afrikagryde'!F6</f>
        <v>g</v>
      </c>
      <c r="F208" s="244"/>
      <c r="G208" s="244"/>
      <c r="H208" s="244"/>
      <c r="I208" s="244"/>
      <c r="J208" s="244"/>
      <c r="K208" s="244"/>
      <c r="M208" s="134"/>
      <c r="N208" s="134"/>
      <c r="O208" s="134"/>
      <c r="P208" s="134"/>
    </row>
    <row r="209" spans="1:16" ht="13.25" hidden="1" customHeight="1" outlineLevel="1">
      <c r="A209" s="1" t="str">
        <f>IF(ISBLANK('Bjarkes Afrikagryde'!A7),"",'Bjarkes Afrikagryde'!A7)</f>
        <v>Løg</v>
      </c>
      <c r="C209" s="200">
        <f>'Bjarkes Afrikagryde'!E7</f>
        <v>630</v>
      </c>
      <c r="D209" s="4" t="str">
        <f>'Bjarkes Afrikagryde'!F7</f>
        <v>g</v>
      </c>
      <c r="F209" s="244"/>
      <c r="G209" s="244"/>
      <c r="H209" s="244"/>
      <c r="I209" s="244"/>
      <c r="J209" s="244"/>
      <c r="K209" s="244"/>
      <c r="M209" s="134"/>
      <c r="N209" s="134"/>
      <c r="O209" s="134"/>
      <c r="P209" s="134"/>
    </row>
    <row r="210" spans="1:16" ht="13.25" hidden="1" customHeight="1" outlineLevel="1">
      <c r="A210" s="1" t="str">
        <f>IF(ISBLANK('Bjarkes Afrikagryde'!A8),"",'Bjarkes Afrikagryde'!A8)</f>
        <v>Hvidløgsfed</v>
      </c>
      <c r="C210" s="200">
        <f>'Bjarkes Afrikagryde'!E8</f>
        <v>21</v>
      </c>
      <c r="D210" s="4" t="str">
        <f>'Bjarkes Afrikagryde'!F8</f>
        <v>fed</v>
      </c>
      <c r="F210" s="244"/>
      <c r="G210" s="244"/>
      <c r="H210" s="244"/>
      <c r="I210" s="244"/>
      <c r="J210" s="244"/>
      <c r="K210" s="244"/>
      <c r="M210" s="134"/>
      <c r="N210" s="134"/>
      <c r="O210" s="134"/>
      <c r="P210" s="134"/>
    </row>
    <row r="211" spans="1:16" ht="13.25" hidden="1" customHeight="1" outlineLevel="1">
      <c r="A211" s="1" t="str">
        <f>IF(ISBLANK('Bjarkes Afrikagryde'!A9),"",'Bjarkes Afrikagryde'!A9)</f>
        <v>olie</v>
      </c>
      <c r="C211" s="200" t="str">
        <f>'Bjarkes Afrikagryde'!E9</f>
        <v xml:space="preserve"> </v>
      </c>
      <c r="D211" s="4" t="str">
        <f>'Bjarkes Afrikagryde'!F9</f>
        <v xml:space="preserve"> </v>
      </c>
      <c r="F211" s="244"/>
      <c r="G211" s="244"/>
      <c r="H211" s="244"/>
      <c r="I211" s="244"/>
      <c r="J211" s="244"/>
      <c r="K211" s="244"/>
      <c r="M211" s="134"/>
      <c r="N211" s="134"/>
      <c r="O211" s="134"/>
      <c r="P211" s="134"/>
    </row>
    <row r="212" spans="1:16" ht="13.25" hidden="1" customHeight="1" outlineLevel="1">
      <c r="A212" s="1" t="str">
        <f>IF(ISBLANK('Bjarkes Afrikagryde'!A10),"",'Bjarkes Afrikagryde'!A10)</f>
        <v>kanel</v>
      </c>
      <c r="C212" s="200">
        <f>'Bjarkes Afrikagryde'!E10</f>
        <v>5.25</v>
      </c>
      <c r="D212" s="4" t="str">
        <f>'Bjarkes Afrikagryde'!F10</f>
        <v>tsk</v>
      </c>
      <c r="F212" s="244"/>
      <c r="G212" s="244"/>
      <c r="H212" s="244"/>
      <c r="I212" s="244"/>
      <c r="J212" s="244"/>
      <c r="K212" s="244"/>
      <c r="M212" s="134"/>
      <c r="N212" s="134"/>
      <c r="O212" s="134"/>
      <c r="P212" s="134"/>
    </row>
    <row r="213" spans="1:16" ht="13.25" hidden="1" customHeight="1" outlineLevel="1">
      <c r="A213" s="1" t="str">
        <f>IF(ISBLANK('Bjarkes Afrikagryde'!A11),"",'Bjarkes Afrikagryde'!A11)</f>
        <v>Hel kardemomme</v>
      </c>
      <c r="C213" s="200">
        <f>'Bjarkes Afrikagryde'!E11</f>
        <v>105</v>
      </c>
      <c r="D213" s="4" t="str">
        <f>'Bjarkes Afrikagryde'!F11</f>
        <v>frø</v>
      </c>
      <c r="F213" s="244"/>
      <c r="G213" s="244"/>
      <c r="H213" s="244"/>
      <c r="I213" s="244"/>
      <c r="J213" s="244"/>
      <c r="K213" s="244"/>
      <c r="M213" s="134"/>
      <c r="N213" s="134"/>
      <c r="O213" s="134"/>
      <c r="P213" s="134"/>
    </row>
    <row r="214" spans="1:16" ht="13.25" hidden="1" customHeight="1" outlineLevel="1">
      <c r="A214" s="1" t="str">
        <f>IF(ISBLANK('Bjarkes Afrikagryde'!A12),"",'Bjarkes Afrikagryde'!A12)</f>
        <v>hel Kokosnød</v>
      </c>
      <c r="C214" s="200">
        <f>'Bjarkes Afrikagryde'!E12</f>
        <v>5.25</v>
      </c>
      <c r="D214" s="4" t="str">
        <f>'Bjarkes Afrikagryde'!F12</f>
        <v>stk</v>
      </c>
      <c r="F214" s="244"/>
      <c r="G214" s="244"/>
      <c r="H214" s="244"/>
      <c r="I214" s="244"/>
      <c r="J214" s="244"/>
      <c r="K214" s="244"/>
      <c r="M214" s="134"/>
      <c r="N214" s="134"/>
      <c r="O214" s="134"/>
      <c r="P214" s="134"/>
    </row>
    <row r="215" spans="1:16" ht="13.25" hidden="1" customHeight="1" outlineLevel="1">
      <c r="A215" s="1" t="str">
        <f>IF(ISBLANK('Bjarkes Afrikagryde'!A13),"",'Bjarkes Afrikagryde'!A13)</f>
        <v>Kokosmælk</v>
      </c>
      <c r="C215" s="200">
        <f>'Bjarkes Afrikagryde'!E13</f>
        <v>7.1400000000000006</v>
      </c>
      <c r="D215" s="4" t="str">
        <f>'Bjarkes Afrikagryde'!F13</f>
        <v>ds</v>
      </c>
      <c r="F215" s="244"/>
      <c r="G215" s="244"/>
      <c r="H215" s="244"/>
      <c r="I215" s="244"/>
      <c r="J215" s="244"/>
      <c r="K215" s="244"/>
      <c r="M215" s="134"/>
      <c r="N215" s="134"/>
      <c r="O215" s="134"/>
      <c r="P215" s="134"/>
    </row>
    <row r="216" spans="1:16" ht="13.25" hidden="1" customHeight="1" outlineLevel="1">
      <c r="A216" s="1" t="str">
        <f>IF(ISBLANK('Bjarkes Afrikagryde'!A14),"",'Bjarkes Afrikagryde'!A14)</f>
        <v>Chilli (styrke efter ønske)</v>
      </c>
      <c r="C216" s="200">
        <f>'Bjarkes Afrikagryde'!E14</f>
        <v>5.25</v>
      </c>
      <c r="D216" s="4" t="str">
        <f>'Bjarkes Afrikagryde'!F14</f>
        <v>stk</v>
      </c>
      <c r="F216" s="244"/>
      <c r="G216" s="244"/>
      <c r="H216" s="244"/>
      <c r="I216" s="244"/>
      <c r="J216" s="244"/>
      <c r="K216" s="244"/>
      <c r="M216" s="134"/>
      <c r="N216" s="134"/>
      <c r="O216" s="134"/>
      <c r="P216" s="134"/>
    </row>
    <row r="217" spans="1:16" ht="13.25" hidden="1" customHeight="1" outlineLevel="1">
      <c r="A217" s="1" t="str">
        <f>IF(ISBLANK('Bjarkes Afrikagryde'!A15),"",'Bjarkes Afrikagryde'!A15)</f>
        <v>evt. Papaya</v>
      </c>
      <c r="C217" s="200">
        <f>'Bjarkes Afrikagryde'!E15</f>
        <v>4.2</v>
      </c>
      <c r="D217" s="4" t="str">
        <f>'Bjarkes Afrikagryde'!F15</f>
        <v>stk</v>
      </c>
      <c r="F217" s="244"/>
      <c r="G217" s="244"/>
      <c r="H217" s="244"/>
      <c r="I217" s="244"/>
      <c r="J217" s="244"/>
      <c r="K217" s="244"/>
      <c r="M217" s="134"/>
      <c r="N217" s="134"/>
      <c r="O217" s="134"/>
      <c r="P217" s="134"/>
    </row>
    <row r="218" spans="1:16" ht="13.25" hidden="1" customHeight="1" outlineLevel="1">
      <c r="A218" s="1" t="str">
        <f>IF(ISBLANK('Bjarkes Afrikagryde'!A16),"",'Bjarkes Afrikagryde'!A16)</f>
        <v>Mango</v>
      </c>
      <c r="C218" s="200">
        <f>'Bjarkes Afrikagryde'!E16</f>
        <v>4.2</v>
      </c>
      <c r="D218" s="4" t="str">
        <f>'Bjarkes Afrikagryde'!F16</f>
        <v>stk</v>
      </c>
      <c r="F218" s="244"/>
      <c r="G218" s="244"/>
      <c r="H218" s="244"/>
      <c r="I218" s="244"/>
      <c r="J218" s="244"/>
      <c r="K218" s="244"/>
      <c r="M218" s="134"/>
      <c r="N218" s="134"/>
      <c r="O218" s="134"/>
      <c r="P218" s="134"/>
    </row>
    <row r="219" spans="1:16" ht="13.25" hidden="1" customHeight="1" outlineLevel="1">
      <c r="A219" s="1" t="str">
        <f>IF(ISBLANK('Bjarkes Afrikagryde'!A17),"",'Bjarkes Afrikagryde'!A17)</f>
        <v>Ris</v>
      </c>
      <c r="C219" s="200">
        <f>'Bjarkes Afrikagryde'!E17</f>
        <v>15.75</v>
      </c>
      <c r="D219" s="4" t="str">
        <f>'Bjarkes Afrikagryde'!F17</f>
        <v>dl</v>
      </c>
      <c r="F219" s="244"/>
      <c r="G219" s="244"/>
      <c r="H219" s="244"/>
      <c r="I219" s="244"/>
      <c r="J219" s="244"/>
      <c r="K219" s="244"/>
      <c r="M219" s="134"/>
      <c r="N219" s="134"/>
      <c r="O219" s="134"/>
      <c r="P219" s="134"/>
    </row>
    <row r="220" spans="1:16" ht="13.25" hidden="1" customHeight="1" outlineLevel="1">
      <c r="A220" s="1" t="str">
        <f>IF(ISBLANK('Bjarkes Afrikagryde'!A18),"",'Bjarkes Afrikagryde'!A18)</f>
        <v>salt og peber</v>
      </c>
      <c r="C220" s="200" t="str">
        <f>'Bjarkes Afrikagryde'!E18</f>
        <v xml:space="preserve"> </v>
      </c>
      <c r="D220" s="4" t="str">
        <f>'Bjarkes Afrikagryde'!F18</f>
        <v xml:space="preserve"> </v>
      </c>
      <c r="F220" s="244"/>
      <c r="G220" s="244"/>
      <c r="H220" s="244"/>
      <c r="I220" s="244"/>
      <c r="J220" s="244"/>
      <c r="K220" s="244"/>
      <c r="M220" s="134"/>
      <c r="N220" s="134"/>
      <c r="O220" s="134"/>
      <c r="P220" s="134"/>
    </row>
    <row r="221" spans="1:16" ht="13.25" hidden="1" customHeight="1" outlineLevel="1">
      <c r="A221" s="1" t="str">
        <f>IF(ISBLANK('Bjarkes Afrikagryde'!A19),"",'Bjarkes Afrikagryde'!A19)</f>
        <v/>
      </c>
      <c r="C221" s="200" t="str">
        <f>'Bjarkes Afrikagryde'!E19</f>
        <v xml:space="preserve"> </v>
      </c>
      <c r="D221" s="4" t="str">
        <f>'Bjarkes Afrikagryde'!F19</f>
        <v xml:space="preserve"> </v>
      </c>
      <c r="F221" s="244"/>
      <c r="G221" s="244"/>
      <c r="H221" s="244"/>
      <c r="I221" s="244"/>
      <c r="J221" s="244"/>
      <c r="K221" s="244"/>
      <c r="M221" s="134"/>
      <c r="N221" s="134"/>
      <c r="O221" s="134"/>
      <c r="P221" s="134"/>
    </row>
    <row r="222" spans="1:16" ht="13.25" hidden="1" customHeight="1" outlineLevel="1">
      <c r="A222" s="1" t="str">
        <f>IF(ISBLANK('Bjarkes Afrikagryde'!A20),"",'Bjarkes Afrikagryde'!A20)</f>
        <v/>
      </c>
      <c r="C222" s="200" t="str">
        <f>'Bjarkes Afrikagryde'!E20</f>
        <v xml:space="preserve"> </v>
      </c>
      <c r="D222" s="4" t="str">
        <f>'Bjarkes Afrikagryde'!F20</f>
        <v xml:space="preserve"> </v>
      </c>
      <c r="F222" s="244"/>
      <c r="G222" s="244"/>
      <c r="H222" s="244"/>
      <c r="I222" s="244"/>
      <c r="J222" s="244"/>
      <c r="K222" s="244"/>
      <c r="M222" s="134"/>
      <c r="N222" s="134"/>
      <c r="O222" s="134"/>
      <c r="P222" s="134"/>
    </row>
    <row r="223" spans="1:16" ht="13.25" hidden="1" customHeight="1" outlineLevel="1">
      <c r="C223" s="200"/>
      <c r="D223" s="4"/>
      <c r="F223" s="244"/>
      <c r="G223" s="244"/>
      <c r="H223" s="244"/>
      <c r="I223" s="244"/>
      <c r="J223" s="244"/>
      <c r="K223" s="244"/>
      <c r="M223" s="134"/>
      <c r="N223" s="134"/>
      <c r="O223" s="134"/>
      <c r="P223" s="134"/>
    </row>
    <row r="224" spans="1:16" ht="13.25" hidden="1" customHeight="1" outlineLevel="1">
      <c r="A224" s="3" t="str">
        <f>'Bjarkes Afrikagryde'!H1&amp;": "&amp;'Bjarkes Afrikagryde'!H3</f>
        <v>Aftensmad Vegetar: Afrikagryde Vegetar</v>
      </c>
      <c r="C224" s="136" t="s">
        <v>432</v>
      </c>
      <c r="D224" s="137" t="s">
        <v>16</v>
      </c>
      <c r="F224" s="244"/>
      <c r="G224" s="244"/>
      <c r="H224" s="244"/>
      <c r="I224" s="244"/>
      <c r="J224" s="244"/>
      <c r="K224" s="244"/>
      <c r="M224" s="134"/>
      <c r="N224" s="134"/>
      <c r="O224" s="134"/>
      <c r="P224" s="134"/>
    </row>
    <row r="225" spans="1:16" ht="13.25" hidden="1" customHeight="1" outlineLevel="1">
      <c r="A225" s="1" t="str">
        <f>IF(ISBLANK('Bjarkes Afrikagryde'!H6),"",'Bjarkes Afrikagryde'!H6)</f>
        <v>selleri i tern/dåse kidneybønner</v>
      </c>
      <c r="C225" s="200">
        <f>'Bjarkes Afrikagryde'!L6</f>
        <v>0</v>
      </c>
      <c r="D225" s="4" t="str">
        <f>'Bjarkes Afrikagryde'!M6</f>
        <v>g</v>
      </c>
      <c r="F225" s="244"/>
      <c r="G225" s="244"/>
      <c r="H225" s="244"/>
      <c r="I225" s="244"/>
      <c r="J225" s="244"/>
      <c r="K225" s="244"/>
      <c r="M225" s="134"/>
      <c r="N225" s="134"/>
      <c r="O225" s="134"/>
      <c r="P225" s="134"/>
    </row>
    <row r="226" spans="1:16" ht="13.25" hidden="1" customHeight="1" outlineLevel="1">
      <c r="A226" s="1" t="str">
        <f>IF(ISBLANK('Bjarkes Afrikagryde'!H7),"",'Bjarkes Afrikagryde'!H7)</f>
        <v>Løg</v>
      </c>
      <c r="C226" s="200">
        <f>'Bjarkes Afrikagryde'!L7</f>
        <v>0</v>
      </c>
      <c r="D226" s="4" t="str">
        <f>'Bjarkes Afrikagryde'!M7</f>
        <v>g</v>
      </c>
      <c r="F226" s="244"/>
      <c r="G226" s="244"/>
      <c r="H226" s="244"/>
      <c r="I226" s="244"/>
      <c r="J226" s="244"/>
      <c r="K226" s="244"/>
      <c r="M226" s="134"/>
      <c r="N226" s="134"/>
      <c r="O226" s="134"/>
      <c r="P226" s="134"/>
    </row>
    <row r="227" spans="1:16" ht="13.25" hidden="1" customHeight="1" outlineLevel="1">
      <c r="A227" s="1" t="str">
        <f>IF(ISBLANK('Bjarkes Afrikagryde'!H8),"",'Bjarkes Afrikagryde'!H8)</f>
        <v>Hvidløgsfed</v>
      </c>
      <c r="C227" s="200">
        <f>'Bjarkes Afrikagryde'!L8</f>
        <v>0</v>
      </c>
      <c r="D227" s="4" t="str">
        <f>'Bjarkes Afrikagryde'!M8</f>
        <v>fed</v>
      </c>
      <c r="F227" s="244"/>
      <c r="G227" s="244"/>
      <c r="H227" s="244"/>
      <c r="I227" s="244"/>
      <c r="J227" s="244"/>
      <c r="K227" s="244"/>
      <c r="M227" s="134"/>
      <c r="N227" s="134"/>
      <c r="O227" s="134"/>
      <c r="P227" s="134"/>
    </row>
    <row r="228" spans="1:16" ht="13.25" hidden="1" customHeight="1" outlineLevel="1">
      <c r="A228" s="1" t="str">
        <f>IF(ISBLANK('Bjarkes Afrikagryde'!H9),"",'Bjarkes Afrikagryde'!H9)</f>
        <v>olie</v>
      </c>
      <c r="C228" s="200" t="str">
        <f>'Bjarkes Afrikagryde'!L9</f>
        <v xml:space="preserve"> </v>
      </c>
      <c r="D228" s="4" t="str">
        <f>'Bjarkes Afrikagryde'!M9</f>
        <v xml:space="preserve"> </v>
      </c>
      <c r="F228" s="244"/>
      <c r="G228" s="244"/>
      <c r="H228" s="244"/>
      <c r="I228" s="244"/>
      <c r="J228" s="244"/>
      <c r="K228" s="244"/>
      <c r="M228" s="134"/>
      <c r="N228" s="134"/>
      <c r="O228" s="134"/>
      <c r="P228" s="134"/>
    </row>
    <row r="229" spans="1:16" ht="13.25" hidden="1" customHeight="1" outlineLevel="1">
      <c r="A229" s="1" t="str">
        <f>IF(ISBLANK('Bjarkes Afrikagryde'!H10),"",'Bjarkes Afrikagryde'!H10)</f>
        <v>kanel</v>
      </c>
      <c r="C229" s="200">
        <f>'Bjarkes Afrikagryde'!L10</f>
        <v>0</v>
      </c>
      <c r="D229" s="4" t="str">
        <f>'Bjarkes Afrikagryde'!M10</f>
        <v>tsk</v>
      </c>
      <c r="F229" s="244"/>
      <c r="G229" s="244"/>
      <c r="H229" s="244"/>
      <c r="I229" s="244"/>
      <c r="J229" s="244"/>
      <c r="K229" s="244"/>
      <c r="M229" s="134"/>
      <c r="N229" s="134"/>
      <c r="O229" s="134"/>
      <c r="P229" s="134"/>
    </row>
    <row r="230" spans="1:16" ht="13.25" hidden="1" customHeight="1" outlineLevel="1">
      <c r="A230" s="1" t="str">
        <f>IF(ISBLANK('Bjarkes Afrikagryde'!H11),"",'Bjarkes Afrikagryde'!H11)</f>
        <v>Hel kardemomme</v>
      </c>
      <c r="C230" s="200">
        <f>'Bjarkes Afrikagryde'!L11</f>
        <v>0</v>
      </c>
      <c r="D230" s="4" t="str">
        <f>'Bjarkes Afrikagryde'!M11</f>
        <v>frø</v>
      </c>
      <c r="F230" s="244"/>
      <c r="G230" s="244"/>
      <c r="H230" s="244"/>
      <c r="I230" s="244"/>
      <c r="J230" s="244"/>
      <c r="K230" s="244"/>
      <c r="M230" s="134"/>
      <c r="N230" s="134"/>
      <c r="O230" s="134"/>
      <c r="P230" s="134"/>
    </row>
    <row r="231" spans="1:16" ht="13.25" hidden="1" customHeight="1" outlineLevel="1">
      <c r="A231" s="1" t="str">
        <f>IF(ISBLANK('Bjarkes Afrikagryde'!H12),"",'Bjarkes Afrikagryde'!H12)</f>
        <v>hel Kokosnød</v>
      </c>
      <c r="C231" s="200">
        <f>'Bjarkes Afrikagryde'!L12</f>
        <v>0</v>
      </c>
      <c r="D231" s="4" t="str">
        <f>'Bjarkes Afrikagryde'!M12</f>
        <v>stk</v>
      </c>
      <c r="F231" s="244"/>
      <c r="G231" s="244"/>
      <c r="H231" s="244"/>
      <c r="I231" s="244"/>
      <c r="J231" s="244"/>
      <c r="K231" s="244"/>
      <c r="M231" s="134"/>
      <c r="N231" s="134"/>
      <c r="O231" s="134"/>
      <c r="P231" s="134"/>
    </row>
    <row r="232" spans="1:16" ht="13.25" hidden="1" customHeight="1" outlineLevel="1">
      <c r="A232" s="1" t="str">
        <f>IF(ISBLANK('Bjarkes Afrikagryde'!H13),"",'Bjarkes Afrikagryde'!H13)</f>
        <v>Kokosmælk</v>
      </c>
      <c r="C232" s="200">
        <f>'Bjarkes Afrikagryde'!L13</f>
        <v>0</v>
      </c>
      <c r="D232" s="4" t="str">
        <f>'Bjarkes Afrikagryde'!M13</f>
        <v>ds</v>
      </c>
      <c r="F232" s="244"/>
      <c r="G232" s="244"/>
      <c r="H232" s="244"/>
      <c r="I232" s="244"/>
      <c r="J232" s="244"/>
      <c r="K232" s="244"/>
      <c r="M232" s="134"/>
      <c r="N232" s="134"/>
      <c r="O232" s="134"/>
      <c r="P232" s="134"/>
    </row>
    <row r="233" spans="1:16" ht="13.25" hidden="1" customHeight="1" outlineLevel="1">
      <c r="A233" s="1" t="str">
        <f>IF(ISBLANK('Bjarkes Afrikagryde'!H14),"",'Bjarkes Afrikagryde'!H14)</f>
        <v>Chilli (styrke efter ønske)</v>
      </c>
      <c r="C233" s="200">
        <f>'Bjarkes Afrikagryde'!L14</f>
        <v>0</v>
      </c>
      <c r="D233" s="4">
        <f>'Bjarkes Afrikagryde'!M14</f>
        <v>0</v>
      </c>
      <c r="F233" s="244"/>
      <c r="G233" s="244"/>
      <c r="H233" s="244"/>
      <c r="I233" s="244"/>
      <c r="J233" s="244"/>
      <c r="K233" s="244"/>
      <c r="M233" s="134"/>
      <c r="N233" s="134"/>
      <c r="O233" s="134"/>
      <c r="P233" s="134"/>
    </row>
    <row r="234" spans="1:16" ht="13.25" hidden="1" customHeight="1" outlineLevel="1">
      <c r="A234" s="1" t="str">
        <f>IF(ISBLANK('Bjarkes Afrikagryde'!H15),"",'Bjarkes Afrikagryde'!H15)</f>
        <v>Papaya</v>
      </c>
      <c r="C234" s="200">
        <f>'Bjarkes Afrikagryde'!L15</f>
        <v>0</v>
      </c>
      <c r="D234" s="4" t="str">
        <f>'Bjarkes Afrikagryde'!M15</f>
        <v>dl</v>
      </c>
      <c r="F234" s="244"/>
      <c r="G234" s="244"/>
      <c r="H234" s="244"/>
      <c r="I234" s="244"/>
      <c r="J234" s="244"/>
      <c r="K234" s="244"/>
      <c r="M234" s="134"/>
      <c r="N234" s="134"/>
      <c r="O234" s="134"/>
      <c r="P234" s="134"/>
    </row>
    <row r="235" spans="1:16" ht="13.25" hidden="1" customHeight="1" outlineLevel="1">
      <c r="A235" s="1" t="str">
        <f>IF(ISBLANK('Bjarkes Afrikagryde'!H16),"",'Bjarkes Afrikagryde'!H16)</f>
        <v>Mango</v>
      </c>
      <c r="C235" s="200">
        <f>'Bjarkes Afrikagryde'!L16</f>
        <v>0</v>
      </c>
      <c r="D235" s="4">
        <f>'Bjarkes Afrikagryde'!M16</f>
        <v>0</v>
      </c>
      <c r="F235" s="244"/>
      <c r="G235" s="244"/>
      <c r="H235" s="244"/>
      <c r="I235" s="244"/>
      <c r="J235" s="244"/>
      <c r="K235" s="244"/>
      <c r="M235" s="134"/>
      <c r="N235" s="134"/>
      <c r="O235" s="134"/>
      <c r="P235" s="134"/>
    </row>
    <row r="236" spans="1:16" ht="13.25" hidden="1" customHeight="1" outlineLevel="1">
      <c r="A236" s="1" t="str">
        <f>IF(ISBLANK('Bjarkes Afrikagryde'!H17),"",'Bjarkes Afrikagryde'!H17)</f>
        <v>Ris</v>
      </c>
      <c r="C236" s="200">
        <f>'Bjarkes Afrikagryde'!L17</f>
        <v>0</v>
      </c>
      <c r="D236" s="4">
        <f>'Bjarkes Afrikagryde'!M17</f>
        <v>0</v>
      </c>
      <c r="F236" s="244"/>
      <c r="G236" s="244"/>
      <c r="H236" s="244"/>
      <c r="I236" s="244"/>
      <c r="J236" s="244"/>
      <c r="K236" s="244"/>
      <c r="M236" s="134"/>
      <c r="N236" s="134"/>
      <c r="O236" s="134"/>
      <c r="P236" s="134"/>
    </row>
    <row r="237" spans="1:16" ht="13.25" hidden="1" customHeight="1" outlineLevel="1">
      <c r="A237" s="1" t="str">
        <f>IF(ISBLANK('Bjarkes Afrikagryde'!H18),"",'Bjarkes Afrikagryde'!H18)</f>
        <v/>
      </c>
      <c r="C237" s="200"/>
      <c r="D237" s="4"/>
      <c r="F237" s="244"/>
      <c r="G237" s="244"/>
      <c r="H237" s="244"/>
      <c r="I237" s="244"/>
      <c r="J237" s="244"/>
      <c r="K237" s="244"/>
      <c r="M237" s="134"/>
      <c r="N237" s="134"/>
      <c r="O237" s="134"/>
      <c r="P237" s="134"/>
    </row>
    <row r="238" spans="1:16" ht="13.25" hidden="1" customHeight="1" outlineLevel="1">
      <c r="A238" s="1" t="str">
        <f>IF(ISBLANK('Bjarkes Afrikagryde'!H19),"",'Bjarkes Afrikagryde'!H19)</f>
        <v/>
      </c>
      <c r="C238" s="200"/>
      <c r="D238" s="4"/>
      <c r="F238" s="244"/>
      <c r="G238" s="244"/>
      <c r="H238" s="244"/>
      <c r="I238" s="244"/>
      <c r="J238" s="244"/>
      <c r="K238" s="244"/>
      <c r="M238" s="134"/>
      <c r="N238" s="134"/>
      <c r="O238" s="134"/>
      <c r="P238" s="134"/>
    </row>
    <row r="239" spans="1:16" ht="13.25" hidden="1" customHeight="1" outlineLevel="1">
      <c r="A239" s="1" t="str">
        <f>IF(ISBLANK('Bjarkes Afrikagryde'!H20),"",'Bjarkes Afrikagryde'!H20)</f>
        <v/>
      </c>
      <c r="C239" s="200"/>
      <c r="D239" s="4"/>
      <c r="F239" s="244"/>
      <c r="G239" s="244"/>
      <c r="H239" s="244"/>
      <c r="I239" s="244"/>
      <c r="J239" s="244"/>
      <c r="K239" s="244"/>
      <c r="M239" s="134"/>
      <c r="N239" s="134"/>
      <c r="O239" s="134"/>
      <c r="P239" s="134"/>
    </row>
    <row r="240" spans="1:16" ht="13.25" hidden="1" customHeight="1" outlineLevel="1">
      <c r="C240" s="200"/>
      <c r="D240" s="4"/>
      <c r="F240" s="244"/>
      <c r="G240" s="244"/>
      <c r="H240" s="244"/>
      <c r="I240" s="244"/>
      <c r="J240" s="244"/>
      <c r="K240" s="244"/>
      <c r="M240" s="134"/>
      <c r="N240" s="134"/>
      <c r="O240" s="134"/>
      <c r="P240" s="134"/>
    </row>
    <row r="241" spans="1:16" ht="13.25" hidden="1" customHeight="1" outlineLevel="1">
      <c r="A241" s="3" t="str">
        <f>'Bjarkes Afrikagryde'!O1&amp;": "&amp;'Bjarkes Afrikagryde'!O3</f>
        <v>Dessert: Klatkager</v>
      </c>
      <c r="C241" s="136" t="s">
        <v>432</v>
      </c>
      <c r="D241" s="137" t="s">
        <v>16</v>
      </c>
      <c r="F241" s="244"/>
      <c r="G241" s="244"/>
      <c r="H241" s="244"/>
      <c r="I241" s="244"/>
      <c r="J241" s="244"/>
      <c r="K241" s="244"/>
      <c r="M241" s="134"/>
      <c r="N241" s="134"/>
      <c r="O241" s="134"/>
      <c r="P241" s="134"/>
    </row>
    <row r="242" spans="1:16" ht="13.25" hidden="1" customHeight="1" outlineLevel="1">
      <c r="A242" s="1" t="str">
        <f>IF(ISBLANK('Bjarkes Afrikagryde'!O6),"",'Bjarkes Afrikagryde'!O6)</f>
        <v>gemt havregrød</v>
      </c>
      <c r="C242" s="200">
        <f>'Bjarkes Afrikagryde'!S6</f>
        <v>10.5</v>
      </c>
      <c r="D242" s="168" t="str">
        <f>'Bjarkes Afrikagryde'!T6</f>
        <v>dl</v>
      </c>
      <c r="F242" s="244"/>
      <c r="G242" s="244"/>
      <c r="H242" s="244"/>
      <c r="I242" s="244"/>
      <c r="J242" s="244"/>
      <c r="K242" s="244"/>
      <c r="M242" s="134"/>
      <c r="N242" s="134"/>
      <c r="O242" s="134"/>
      <c r="P242" s="134"/>
    </row>
    <row r="243" spans="1:16" ht="13.25" hidden="1" customHeight="1" outlineLevel="1">
      <c r="A243" s="1" t="str">
        <f>IF(ISBLANK('Bjarkes Afrikagryde'!O7),"",'Bjarkes Afrikagryde'!O7)</f>
        <v>æg</v>
      </c>
      <c r="C243" s="200">
        <f>'Bjarkes Afrikagryde'!S7</f>
        <v>10.5</v>
      </c>
      <c r="D243" s="168" t="str">
        <f>'Bjarkes Afrikagryde'!T7</f>
        <v>stk</v>
      </c>
      <c r="F243" s="244"/>
      <c r="G243" s="244"/>
      <c r="H243" s="244"/>
      <c r="I243" s="244"/>
      <c r="J243" s="244"/>
      <c r="K243" s="244"/>
      <c r="M243" s="134"/>
      <c r="N243" s="134"/>
      <c r="O243" s="134"/>
      <c r="P243" s="134"/>
    </row>
    <row r="244" spans="1:16" ht="13.25" hidden="1" customHeight="1" outlineLevel="1">
      <c r="A244" s="1" t="str">
        <f>IF(ISBLANK('Bjarkes Afrikagryde'!O8),"",'Bjarkes Afrikagryde'!O8)</f>
        <v>vaniljesukker</v>
      </c>
      <c r="C244" s="200">
        <f>'Bjarkes Afrikagryde'!S8</f>
        <v>10.5</v>
      </c>
      <c r="D244" s="168" t="str">
        <f>'Bjarkes Afrikagryde'!T8</f>
        <v>spsk</v>
      </c>
      <c r="F244" s="244"/>
      <c r="G244" s="244"/>
      <c r="H244" s="244"/>
      <c r="I244" s="244"/>
      <c r="J244" s="244"/>
      <c r="K244" s="244"/>
      <c r="M244" s="134"/>
      <c r="N244" s="134"/>
      <c r="O244" s="134"/>
      <c r="P244" s="134"/>
    </row>
    <row r="245" spans="1:16" ht="13.25" hidden="1" customHeight="1" outlineLevel="1">
      <c r="A245" s="1" t="str">
        <f>IF(ISBLANK('Bjarkes Afrikagryde'!O9),"",'Bjarkes Afrikagryde'!O9)</f>
        <v/>
      </c>
      <c r="C245" s="200"/>
      <c r="D245" s="4"/>
      <c r="F245" s="244"/>
      <c r="G245" s="244"/>
      <c r="H245" s="244"/>
      <c r="I245" s="244"/>
      <c r="J245" s="244"/>
      <c r="K245" s="244"/>
      <c r="M245" s="134"/>
      <c r="N245" s="134"/>
      <c r="O245" s="134"/>
      <c r="P245" s="134"/>
    </row>
    <row r="246" spans="1:16" ht="13.25" hidden="1" customHeight="1" outlineLevel="1">
      <c r="A246" s="1" t="str">
        <f>IF(ISBLANK('Bjarkes Afrikagryde'!O10),"",'Bjarkes Afrikagryde'!O10)</f>
        <v/>
      </c>
      <c r="C246" s="200"/>
      <c r="D246" s="4"/>
      <c r="F246" s="244"/>
      <c r="G246" s="244"/>
      <c r="H246" s="244"/>
      <c r="I246" s="244"/>
      <c r="J246" s="244"/>
      <c r="K246" s="244"/>
      <c r="M246" s="134"/>
      <c r="N246" s="134"/>
      <c r="O246" s="134"/>
      <c r="P246" s="134"/>
    </row>
    <row r="247" spans="1:16" ht="13.25" hidden="1" customHeight="1" outlineLevel="1">
      <c r="A247" s="1" t="str">
        <f>IF(ISBLANK('Bjarkes Afrikagryde'!O11),"",'Bjarkes Afrikagryde'!O11)</f>
        <v/>
      </c>
      <c r="C247" s="200"/>
      <c r="D247" s="4"/>
      <c r="F247" s="244"/>
      <c r="G247" s="244"/>
      <c r="H247" s="244"/>
      <c r="I247" s="244"/>
      <c r="J247" s="244"/>
      <c r="K247" s="244"/>
      <c r="M247" s="134"/>
      <c r="N247" s="134"/>
      <c r="O247" s="134"/>
      <c r="P247" s="134"/>
    </row>
    <row r="248" spans="1:16" ht="13.25" hidden="1" customHeight="1" outlineLevel="1">
      <c r="A248" s="1" t="str">
        <f>IF(ISBLANK('Bjarkes Afrikagryde'!O12),"",'Bjarkes Afrikagryde'!O12)</f>
        <v/>
      </c>
      <c r="C248" s="200"/>
      <c r="D248" s="4"/>
      <c r="F248" s="244"/>
      <c r="G248" s="244"/>
      <c r="H248" s="244"/>
      <c r="I248" s="244"/>
      <c r="J248" s="244"/>
      <c r="K248" s="244"/>
      <c r="M248" s="134"/>
      <c r="N248" s="134"/>
      <c r="O248" s="134"/>
      <c r="P248" s="134"/>
    </row>
    <row r="249" spans="1:16" ht="13.25" hidden="1" customHeight="1" outlineLevel="1">
      <c r="A249" s="1" t="str">
        <f>IF(ISBLANK('Bjarkes Afrikagryde'!O13),"",'Bjarkes Afrikagryde'!O13)</f>
        <v/>
      </c>
      <c r="C249" s="200"/>
      <c r="D249" s="4"/>
      <c r="F249" s="244"/>
      <c r="G249" s="244"/>
      <c r="H249" s="244"/>
      <c r="I249" s="244"/>
      <c r="J249" s="244"/>
      <c r="K249" s="244"/>
      <c r="M249" s="134"/>
      <c r="N249" s="134"/>
      <c r="O249" s="134"/>
      <c r="P249" s="134"/>
    </row>
    <row r="250" spans="1:16" ht="13.25" hidden="1" customHeight="1" outlineLevel="1">
      <c r="A250" s="1" t="str">
        <f>IF(ISBLANK('Bjarkes Afrikagryde'!O14),"",'Bjarkes Afrikagryde'!O14)</f>
        <v/>
      </c>
      <c r="C250" s="200"/>
      <c r="D250" s="4"/>
      <c r="F250" s="244"/>
      <c r="G250" s="244"/>
      <c r="H250" s="244"/>
      <c r="I250" s="244"/>
      <c r="J250" s="244"/>
      <c r="K250" s="244"/>
      <c r="M250" s="134"/>
      <c r="N250" s="134"/>
      <c r="O250" s="134"/>
      <c r="P250" s="134"/>
    </row>
    <row r="251" spans="1:16" ht="13.25" hidden="1" customHeight="1" outlineLevel="1">
      <c r="A251" s="1" t="str">
        <f>IF(ISBLANK('Bjarkes Afrikagryde'!O15),"",'Bjarkes Afrikagryde'!O15)</f>
        <v/>
      </c>
      <c r="C251" s="200"/>
      <c r="D251" s="4"/>
      <c r="F251" s="244"/>
      <c r="G251" s="244"/>
      <c r="H251" s="244"/>
      <c r="I251" s="244"/>
      <c r="J251" s="244"/>
      <c r="K251" s="244"/>
      <c r="M251" s="134"/>
      <c r="N251" s="134"/>
      <c r="O251" s="134"/>
      <c r="P251" s="134"/>
    </row>
    <row r="252" spans="1:16" ht="13.25" hidden="1" customHeight="1" outlineLevel="1">
      <c r="A252" s="1" t="str">
        <f>IF(ISBLANK('Bjarkes Afrikagryde'!O16),"",'Bjarkes Afrikagryde'!O16)</f>
        <v/>
      </c>
      <c r="C252" s="200"/>
      <c r="D252" s="4"/>
      <c r="F252" s="244"/>
      <c r="G252" s="244"/>
      <c r="H252" s="244"/>
      <c r="I252" s="244"/>
      <c r="J252" s="244"/>
      <c r="K252" s="244"/>
      <c r="M252" s="134"/>
      <c r="N252" s="134"/>
      <c r="O252" s="134"/>
      <c r="P252" s="134"/>
    </row>
    <row r="253" spans="1:16" ht="13.25" hidden="1" customHeight="1" outlineLevel="1">
      <c r="A253" s="1" t="str">
        <f>IF(ISBLANK('Bjarkes Afrikagryde'!O17),"",'Bjarkes Afrikagryde'!O17)</f>
        <v/>
      </c>
      <c r="C253" s="200"/>
      <c r="D253" s="4"/>
      <c r="F253" s="244"/>
      <c r="G253" s="244"/>
      <c r="H253" s="244"/>
      <c r="I253" s="244"/>
      <c r="J253" s="244"/>
      <c r="K253" s="244"/>
      <c r="M253" s="134"/>
      <c r="N253" s="134"/>
      <c r="O253" s="134"/>
      <c r="P253" s="134"/>
    </row>
    <row r="254" spans="1:16" ht="13.25" hidden="1" customHeight="1" outlineLevel="1">
      <c r="A254" s="1" t="str">
        <f>IF(ISBLANK('Bjarkes Afrikagryde'!O18),"",'Bjarkes Afrikagryde'!O18)</f>
        <v/>
      </c>
      <c r="C254" s="200"/>
      <c r="D254" s="4"/>
      <c r="F254" s="244"/>
      <c r="G254" s="244"/>
      <c r="H254" s="244"/>
      <c r="I254" s="244"/>
      <c r="J254" s="244"/>
      <c r="K254" s="244"/>
      <c r="M254" s="134"/>
      <c r="N254" s="134"/>
      <c r="O254" s="134"/>
      <c r="P254" s="134"/>
    </row>
    <row r="255" spans="1:16" ht="13.25" hidden="1" customHeight="1" outlineLevel="1">
      <c r="A255" s="1" t="str">
        <f>IF(ISBLANK('Bjarkes Afrikagryde'!O19),"",'Bjarkes Afrikagryde'!O19)</f>
        <v/>
      </c>
      <c r="C255" s="200"/>
      <c r="D255" s="4"/>
      <c r="F255" s="244"/>
      <c r="G255" s="244"/>
      <c r="H255" s="244"/>
      <c r="I255" s="244"/>
      <c r="J255" s="244"/>
      <c r="K255" s="244"/>
      <c r="M255" s="134"/>
      <c r="N255" s="134"/>
      <c r="O255" s="134"/>
      <c r="P255" s="134"/>
    </row>
    <row r="256" spans="1:16" ht="13.25" hidden="1" customHeight="1" outlineLevel="1">
      <c r="A256" s="1" t="str">
        <f>IF(ISBLANK('Bjarkes Afrikagryde'!O20),"",'Bjarkes Afrikagryde'!O20)</f>
        <v/>
      </c>
      <c r="C256" s="200"/>
      <c r="D256" s="4"/>
      <c r="F256" s="244"/>
      <c r="G256" s="244"/>
      <c r="H256" s="244"/>
      <c r="I256" s="244"/>
      <c r="J256" s="244"/>
      <c r="K256" s="244"/>
      <c r="M256" s="134"/>
      <c r="N256" s="134"/>
      <c r="O256" s="134"/>
      <c r="P256" s="134"/>
    </row>
    <row r="257" spans="1:16" ht="13.25" customHeight="1" collapsed="1">
      <c r="F257" s="244"/>
      <c r="G257" s="244"/>
      <c r="H257" s="244"/>
      <c r="I257" s="244"/>
      <c r="J257" s="244"/>
      <c r="K257" s="244"/>
      <c r="M257" s="134"/>
      <c r="N257" s="134"/>
      <c r="O257" s="134"/>
      <c r="P257" s="134"/>
    </row>
    <row r="258" spans="1:16" ht="14.25" customHeight="1">
      <c r="A258" s="156" t="s">
        <v>90</v>
      </c>
      <c r="B258" s="156" t="str">
        <f>F2</f>
        <v>Onsdag</v>
      </c>
      <c r="C258" s="4">
        <f>F6</f>
        <v>55</v>
      </c>
      <c r="D258" s="4">
        <f>F7</f>
        <v>0</v>
      </c>
      <c r="E258" s="4">
        <f>C258+D258</f>
        <v>55</v>
      </c>
      <c r="F258" s="243" t="str">
        <f>"Menu Aftensmad: "&amp;Gurregryde!A3</f>
        <v>Menu Aftensmad: Gurregryde med ris</v>
      </c>
      <c r="G258" s="243"/>
      <c r="H258" s="243"/>
      <c r="I258" s="243"/>
      <c r="J258" s="243"/>
      <c r="K258" s="243"/>
      <c r="M258" s="134"/>
      <c r="N258" s="134"/>
      <c r="O258" s="134"/>
      <c r="P258" s="134"/>
    </row>
    <row r="259" spans="1:16" ht="13.25" hidden="1" customHeight="1" outlineLevel="1">
      <c r="A259" s="3" t="str">
        <f>Gurregryde!A1&amp;": "&amp;Gurregryde!A3</f>
        <v>Aftensmad : Gurregryde med ris</v>
      </c>
      <c r="C259" s="136" t="s">
        <v>432</v>
      </c>
      <c r="D259" s="137" t="s">
        <v>16</v>
      </c>
      <c r="F259" s="244"/>
      <c r="G259" s="244"/>
      <c r="H259" s="244"/>
      <c r="I259" s="244"/>
      <c r="J259" s="244"/>
      <c r="K259" s="244"/>
      <c r="M259" s="134"/>
      <c r="N259" s="134"/>
      <c r="O259" s="134"/>
      <c r="P259" s="134"/>
    </row>
    <row r="260" spans="1:16" ht="13.25" hidden="1" customHeight="1" outlineLevel="1">
      <c r="A260" s="1" t="str">
        <f>IF(ISBLANK(Gurregryde!A6),"",Gurregryde!A6)</f>
        <v>bacontern</v>
      </c>
      <c r="C260" s="200">
        <f>Gurregryde!E6</f>
        <v>2475</v>
      </c>
      <c r="D260" s="4" t="str">
        <f>Gurregryde!F6</f>
        <v>g</v>
      </c>
      <c r="F260" s="244"/>
      <c r="G260" s="244"/>
      <c r="H260" s="244"/>
      <c r="I260" s="244"/>
      <c r="J260" s="244"/>
      <c r="K260" s="244"/>
      <c r="M260" s="134"/>
      <c r="N260" s="134"/>
      <c r="O260" s="134"/>
      <c r="P260" s="134"/>
    </row>
    <row r="261" spans="1:16" ht="13.25" hidden="1" customHeight="1" outlineLevel="1">
      <c r="A261" s="1" t="str">
        <f>IF(ISBLANK(Gurregryde!A7),"",Gurregryde!A7)</f>
        <v>mellemstore løg</v>
      </c>
      <c r="C261" s="200">
        <f>Gurregryde!E7</f>
        <v>16.5</v>
      </c>
      <c r="D261" s="4" t="str">
        <f>Gurregryde!F7</f>
        <v>stk</v>
      </c>
      <c r="F261" s="244"/>
      <c r="G261" s="244"/>
      <c r="H261" s="244"/>
      <c r="I261" s="244"/>
      <c r="J261" s="244"/>
      <c r="K261" s="244"/>
      <c r="M261" s="134"/>
      <c r="N261" s="134"/>
      <c r="O261" s="134"/>
      <c r="P261" s="134"/>
    </row>
    <row r="262" spans="1:16" ht="13.25" hidden="1" customHeight="1" outlineLevel="1">
      <c r="A262" s="1" t="str">
        <f>IF(ISBLANK(Gurregryde!A8),"",Gurregryde!A8)</f>
        <v>champignon i kvarte</v>
      </c>
      <c r="C262" s="200">
        <f>Gurregryde!E8</f>
        <v>2750</v>
      </c>
      <c r="D262" s="4" t="str">
        <f>Gurregryde!F8</f>
        <v>g</v>
      </c>
      <c r="F262" s="244"/>
      <c r="G262" s="244"/>
      <c r="H262" s="244"/>
      <c r="I262" s="244"/>
      <c r="J262" s="244"/>
      <c r="K262" s="244"/>
      <c r="M262" s="134"/>
      <c r="N262" s="134"/>
      <c r="O262" s="134"/>
      <c r="P262" s="134"/>
    </row>
    <row r="263" spans="1:16" ht="13.25" hidden="1" customHeight="1" outlineLevel="1">
      <c r="A263" s="1" t="str">
        <f>IF(ISBLANK(Gurregryde!A9),"",Gurregryde!A9)</f>
        <v>peberfrugt (gerne flere farver)</v>
      </c>
      <c r="C263" s="200">
        <f>Gurregryde!E9</f>
        <v>16.5</v>
      </c>
      <c r="D263" s="4" t="str">
        <f>Gurregryde!F9</f>
        <v>stk</v>
      </c>
      <c r="F263" s="244"/>
      <c r="G263" s="244"/>
      <c r="H263" s="244"/>
      <c r="I263" s="244"/>
      <c r="J263" s="244"/>
      <c r="K263" s="244"/>
      <c r="M263" s="134"/>
      <c r="N263" s="134"/>
      <c r="O263" s="134"/>
      <c r="P263" s="134"/>
    </row>
    <row r="264" spans="1:16" ht="13.25" hidden="1" customHeight="1" outlineLevel="1">
      <c r="A264" s="1" t="str">
        <f>IF(ISBLANK(Gurregryde!A10),"",Gurregryde!A10)</f>
        <v>hvidløg</v>
      </c>
      <c r="C264" s="200">
        <f>Gurregryde!E10</f>
        <v>16.5</v>
      </c>
      <c r="D264" s="4" t="str">
        <f>Gurregryde!F10</f>
        <v>fed</v>
      </c>
      <c r="F264" s="244"/>
      <c r="G264" s="244"/>
      <c r="H264" s="244"/>
      <c r="I264" s="244"/>
      <c r="J264" s="244"/>
      <c r="K264" s="244"/>
      <c r="M264" s="134"/>
      <c r="N264" s="134"/>
      <c r="O264" s="134"/>
      <c r="P264" s="134"/>
    </row>
    <row r="265" spans="1:16" ht="13.25" hidden="1" customHeight="1" outlineLevel="1">
      <c r="A265" s="1" t="str">
        <f>IF(ISBLANK(Gurregryde!A11),"",Gurregryde!A11)</f>
        <v>cocktailpølser (kan udelades)</v>
      </c>
      <c r="C265" s="200">
        <f>Gurregryde!E11</f>
        <v>2475</v>
      </c>
      <c r="D265" s="4" t="str">
        <f>Gurregryde!F11</f>
        <v>g</v>
      </c>
      <c r="F265" s="244"/>
      <c r="G265" s="244"/>
      <c r="H265" s="244"/>
      <c r="I265" s="244"/>
      <c r="J265" s="244"/>
      <c r="K265" s="244"/>
      <c r="M265" s="134"/>
      <c r="N265" s="134"/>
      <c r="O265" s="134"/>
      <c r="P265" s="134"/>
    </row>
    <row r="266" spans="1:16" ht="13.25" hidden="1" customHeight="1" outlineLevel="1">
      <c r="A266" s="1" t="str">
        <f>IF(ISBLANK(Gurregryde!A12),"",Gurregryde!A12)</f>
        <v>kalkun/kylling bryst</v>
      </c>
      <c r="C266" s="200">
        <f>Gurregryde!E12</f>
        <v>5500</v>
      </c>
      <c r="D266" s="4" t="str">
        <f>Gurregryde!F12</f>
        <v>g</v>
      </c>
      <c r="F266" s="244"/>
      <c r="G266" s="244"/>
      <c r="H266" s="244"/>
      <c r="I266" s="244"/>
      <c r="J266" s="244"/>
      <c r="K266" s="244"/>
      <c r="M266" s="134"/>
      <c r="N266" s="134"/>
      <c r="O266" s="134"/>
      <c r="P266" s="134"/>
    </row>
    <row r="267" spans="1:16" ht="13.25" hidden="1" customHeight="1" outlineLevel="1">
      <c r="A267" s="1" t="str">
        <f>IF(ISBLANK(Gurregryde!A13),"",Gurregryde!A13)</f>
        <v>flåede tomater</v>
      </c>
      <c r="C267" s="200">
        <f>Gurregryde!E13</f>
        <v>16.5</v>
      </c>
      <c r="D267" s="4" t="str">
        <f>Gurregryde!F13</f>
        <v>ds</v>
      </c>
      <c r="F267" s="244"/>
      <c r="G267" s="244"/>
      <c r="H267" s="244"/>
      <c r="I267" s="244"/>
      <c r="J267" s="244"/>
      <c r="K267" s="244"/>
      <c r="M267" s="134"/>
      <c r="N267" s="134"/>
      <c r="O267" s="134"/>
      <c r="P267" s="134"/>
    </row>
    <row r="268" spans="1:16" ht="13.25" hidden="1" customHeight="1" outlineLevel="1">
      <c r="A268" s="1" t="str">
        <f>IF(ISBLANK(Gurregryde!A14),"",Gurregryde!A14)</f>
        <v>små dåser søde majs</v>
      </c>
      <c r="C268" s="200">
        <f>Gurregryde!E14</f>
        <v>16.5</v>
      </c>
      <c r="D268" s="4" t="str">
        <f>Gurregryde!F14</f>
        <v>ds</v>
      </c>
      <c r="F268" s="244"/>
      <c r="G268" s="244"/>
      <c r="H268" s="244"/>
      <c r="I268" s="244"/>
      <c r="J268" s="244"/>
      <c r="K268" s="244"/>
      <c r="M268" s="134"/>
      <c r="N268" s="134"/>
      <c r="O268" s="134"/>
      <c r="P268" s="134"/>
    </row>
    <row r="269" spans="1:16" ht="13.25" hidden="1" customHeight="1" outlineLevel="1">
      <c r="A269" s="1" t="str">
        <f>IF(ISBLANK(Gurregryde!A15),"",Gurregryde!A15)</f>
        <v>gulerødder i tern</v>
      </c>
      <c r="C269" s="200">
        <f>Gurregryde!E15</f>
        <v>33</v>
      </c>
      <c r="D269" s="4" t="str">
        <f>Gurregryde!F15</f>
        <v>stk</v>
      </c>
      <c r="F269" s="244"/>
      <c r="G269" s="244"/>
      <c r="H269" s="244"/>
      <c r="I269" s="244"/>
      <c r="J269" s="244"/>
      <c r="K269" s="244"/>
      <c r="M269" s="134"/>
      <c r="N269" s="134"/>
      <c r="O269" s="134"/>
      <c r="P269" s="134"/>
    </row>
    <row r="270" spans="1:16" ht="13.25" hidden="1" customHeight="1" outlineLevel="1">
      <c r="A270" s="1" t="str">
        <f>IF(ISBLANK(Gurregryde!A16),"",Gurregryde!A16)</f>
        <v>små fine ærter</v>
      </c>
      <c r="C270" s="200">
        <f>Gurregryde!E16</f>
        <v>5.5</v>
      </c>
      <c r="D270" s="4" t="str">
        <f>Gurregryde!F16</f>
        <v>ps</v>
      </c>
      <c r="F270" s="244"/>
      <c r="G270" s="244"/>
      <c r="H270" s="244"/>
      <c r="I270" s="244"/>
      <c r="J270" s="244"/>
      <c r="K270" s="244"/>
      <c r="M270" s="134"/>
      <c r="N270" s="134"/>
      <c r="O270" s="134"/>
      <c r="P270" s="134"/>
    </row>
    <row r="271" spans="1:16" ht="13.25" hidden="1" customHeight="1" outlineLevel="1">
      <c r="A271" s="1" t="str">
        <f>IF(ISBLANK(Gurregryde!A17),"",Gurregryde!A17)</f>
        <v>fløde</v>
      </c>
      <c r="C271" s="200">
        <f>Gurregryde!E17</f>
        <v>27.5</v>
      </c>
      <c r="D271" s="4" t="str">
        <f>Gurregryde!F17</f>
        <v>dl</v>
      </c>
      <c r="F271" s="244"/>
      <c r="G271" s="244"/>
      <c r="H271" s="244"/>
      <c r="I271" s="244"/>
      <c r="J271" s="244"/>
      <c r="K271" s="244"/>
      <c r="M271" s="134"/>
      <c r="N271" s="134"/>
      <c r="O271" s="134"/>
      <c r="P271" s="134"/>
    </row>
    <row r="272" spans="1:16" ht="13.25" hidden="1" customHeight="1" outlineLevel="1">
      <c r="A272" s="1" t="str">
        <f>IF(ISBLANK(Gurregryde!A18),"",Gurregryde!A18)</f>
        <v>salt, peber og paprika</v>
      </c>
      <c r="C272" s="200" t="str">
        <f>Gurregryde!E18</f>
        <v xml:space="preserve"> </v>
      </c>
      <c r="D272" s="4" t="str">
        <f>Gurregryde!F18</f>
        <v xml:space="preserve"> </v>
      </c>
      <c r="F272" s="244"/>
      <c r="G272" s="244"/>
      <c r="H272" s="244"/>
      <c r="I272" s="244"/>
      <c r="J272" s="244"/>
      <c r="K272" s="244"/>
      <c r="M272" s="134"/>
      <c r="N272" s="134"/>
      <c r="O272" s="134"/>
      <c r="P272" s="134"/>
    </row>
    <row r="273" spans="1:16" ht="13.25" hidden="1" customHeight="1" outlineLevel="1">
      <c r="A273" s="1" t="str">
        <f>IF(ISBLANK(Gurregryde!A19),"",Gurregryde!A19)</f>
        <v>ris</v>
      </c>
      <c r="C273" s="200">
        <f>Gurregryde!E19</f>
        <v>4.125</v>
      </c>
      <c r="D273" s="4" t="str">
        <f>Gurregryde!F19</f>
        <v>dl</v>
      </c>
      <c r="F273" s="244"/>
      <c r="G273" s="244"/>
      <c r="H273" s="244"/>
      <c r="I273" s="244"/>
      <c r="J273" s="244"/>
      <c r="K273" s="244"/>
      <c r="M273" s="134"/>
      <c r="N273" s="134"/>
      <c r="O273" s="134"/>
      <c r="P273" s="134"/>
    </row>
    <row r="274" spans="1:16" ht="13.25" hidden="1" customHeight="1" outlineLevel="1">
      <c r="A274" s="1" t="str">
        <f>IF(ISBLANK(Gurregryde!A20),"",Gurregryde!A20)</f>
        <v>icebergsalat</v>
      </c>
      <c r="C274" s="200">
        <f>Gurregryde!E20</f>
        <v>1.1000000000000001</v>
      </c>
      <c r="D274" s="4" t="str">
        <f>Gurregryde!F20</f>
        <v>stk</v>
      </c>
      <c r="F274" s="244"/>
      <c r="G274" s="244"/>
      <c r="H274" s="244"/>
      <c r="I274" s="244"/>
      <c r="J274" s="244"/>
      <c r="K274" s="244"/>
      <c r="M274" s="134"/>
      <c r="N274" s="134"/>
      <c r="O274" s="134"/>
      <c r="P274" s="134"/>
    </row>
    <row r="275" spans="1:16" ht="13.25" hidden="1" customHeight="1" outlineLevel="1">
      <c r="C275" s="200"/>
      <c r="D275" s="4"/>
      <c r="F275" s="244"/>
      <c r="G275" s="244"/>
      <c r="H275" s="244"/>
      <c r="I275" s="244"/>
      <c r="J275" s="244"/>
      <c r="K275" s="244"/>
      <c r="M275" s="134"/>
      <c r="N275" s="134"/>
      <c r="O275" s="134"/>
      <c r="P275" s="134"/>
    </row>
    <row r="276" spans="1:16" ht="13.25" hidden="1" customHeight="1" outlineLevel="1">
      <c r="A276" s="3" t="str">
        <f>Gurregryde!H1&amp;": "&amp;Gurregryde!H3</f>
        <v>Aftensmad vegetar: Kartoffel-Porresuppe</v>
      </c>
      <c r="C276" s="136" t="s">
        <v>432</v>
      </c>
      <c r="D276" s="137" t="s">
        <v>16</v>
      </c>
      <c r="F276" s="244"/>
      <c r="G276" s="244"/>
      <c r="H276" s="244"/>
      <c r="I276" s="244"/>
      <c r="J276" s="244"/>
      <c r="K276" s="244"/>
      <c r="M276" s="134"/>
      <c r="N276" s="134"/>
      <c r="O276" s="134"/>
      <c r="P276" s="134"/>
    </row>
    <row r="277" spans="1:16" ht="13.25" hidden="1" customHeight="1" outlineLevel="1">
      <c r="A277" s="1" t="str">
        <f>IF(ISBLANK(Gurregryde!H6),"",Gurregryde!H6)</f>
        <v>Kartofler</v>
      </c>
      <c r="C277" s="200">
        <f>Gurregryde!L6</f>
        <v>0</v>
      </c>
      <c r="D277" s="4" t="str">
        <f>Gurregryde!M6</f>
        <v>g</v>
      </c>
      <c r="F277" s="244"/>
      <c r="G277" s="244"/>
      <c r="H277" s="244"/>
      <c r="I277" s="244"/>
      <c r="J277" s="244"/>
      <c r="K277" s="244"/>
      <c r="M277" s="134"/>
      <c r="N277" s="134"/>
      <c r="O277" s="134"/>
      <c r="P277" s="134"/>
    </row>
    <row r="278" spans="1:16" ht="13.25" hidden="1" customHeight="1" outlineLevel="1">
      <c r="A278" s="1" t="str">
        <f>IF(ISBLANK(Gurregryde!H7),"",Gurregryde!H7)</f>
        <v>Porre</v>
      </c>
      <c r="C278" s="200">
        <f>Gurregryde!L7</f>
        <v>0</v>
      </c>
      <c r="D278" s="4" t="str">
        <f>Gurregryde!M7</f>
        <v>stk</v>
      </c>
      <c r="F278" s="244"/>
      <c r="G278" s="244"/>
      <c r="H278" s="244"/>
      <c r="I278" s="244"/>
      <c r="J278" s="244"/>
      <c r="K278" s="244"/>
      <c r="M278" s="134"/>
      <c r="N278" s="134"/>
      <c r="O278" s="134"/>
      <c r="P278" s="134"/>
    </row>
    <row r="279" spans="1:16" ht="13.25" hidden="1" customHeight="1" outlineLevel="1">
      <c r="A279" s="1" t="str">
        <f>IF(ISBLANK(Gurregryde!H8),"",Gurregryde!H8)</f>
        <v>Fløde</v>
      </c>
      <c r="C279" s="200">
        <f>Gurregryde!L8</f>
        <v>0</v>
      </c>
      <c r="D279" s="4" t="str">
        <f>Gurregryde!M8</f>
        <v>dl</v>
      </c>
      <c r="F279" s="244"/>
      <c r="G279" s="244"/>
      <c r="H279" s="244"/>
      <c r="I279" s="244"/>
      <c r="J279" s="244"/>
      <c r="K279" s="244"/>
      <c r="M279" s="134"/>
      <c r="N279" s="134"/>
      <c r="O279" s="134"/>
      <c r="P279" s="134"/>
    </row>
    <row r="280" spans="1:16" ht="13.25" hidden="1" customHeight="1" outlineLevel="1">
      <c r="A280" s="1" t="str">
        <f>IF(ISBLANK(Gurregryde!H9),"",Gurregryde!H9)</f>
        <v>persille</v>
      </c>
      <c r="C280" s="200">
        <f>Gurregryde!L9</f>
        <v>0</v>
      </c>
      <c r="D280" s="4" t="str">
        <f>Gurregryde!M9</f>
        <v>potte</v>
      </c>
      <c r="F280" s="244"/>
      <c r="G280" s="244"/>
      <c r="H280" s="244"/>
      <c r="I280" s="244"/>
      <c r="J280" s="244"/>
      <c r="K280" s="244"/>
      <c r="M280" s="134"/>
      <c r="N280" s="134"/>
      <c r="O280" s="134"/>
      <c r="P280" s="134"/>
    </row>
    <row r="281" spans="1:16" ht="13.25" hidden="1" customHeight="1" outlineLevel="1">
      <c r="A281" s="1" t="str">
        <f>IF(ISBLANK(Gurregryde!H10),"",Gurregryde!H10)</f>
        <v/>
      </c>
      <c r="C281" s="200" t="str">
        <f>Gurregryde!L10</f>
        <v xml:space="preserve"> </v>
      </c>
      <c r="D281" s="4" t="str">
        <f>Gurregryde!M10</f>
        <v xml:space="preserve"> </v>
      </c>
      <c r="F281" s="244"/>
      <c r="G281" s="244"/>
      <c r="H281" s="244"/>
      <c r="I281" s="244"/>
      <c r="J281" s="244"/>
      <c r="K281" s="244"/>
      <c r="M281" s="134"/>
      <c r="N281" s="134"/>
      <c r="O281" s="134"/>
      <c r="P281" s="134"/>
    </row>
    <row r="282" spans="1:16" ht="13.25" hidden="1" customHeight="1" outlineLevel="1">
      <c r="A282" s="1" t="str">
        <f>IF(ISBLANK(Gurregryde!H11),"",Gurregryde!H11)</f>
        <v>salt</v>
      </c>
      <c r="C282" s="200" t="str">
        <f>Gurregryde!L11</f>
        <v xml:space="preserve"> </v>
      </c>
      <c r="D282" s="4" t="str">
        <f>Gurregryde!M11</f>
        <v xml:space="preserve"> </v>
      </c>
      <c r="F282" s="244"/>
      <c r="G282" s="244"/>
      <c r="H282" s="244"/>
      <c r="I282" s="244"/>
      <c r="J282" s="244"/>
      <c r="K282" s="244"/>
      <c r="M282" s="134"/>
      <c r="N282" s="134"/>
      <c r="O282" s="134"/>
      <c r="P282" s="134"/>
    </row>
    <row r="283" spans="1:16" ht="13.25" hidden="1" customHeight="1" outlineLevel="1">
      <c r="A283" s="1" t="str">
        <f>IF(ISBLANK(Gurregryde!H12),"",Gurregryde!H12)</f>
        <v>peber</v>
      </c>
      <c r="C283" s="200" t="str">
        <f>Gurregryde!L12</f>
        <v xml:space="preserve"> </v>
      </c>
      <c r="D283" s="4" t="str">
        <f>Gurregryde!M12</f>
        <v xml:space="preserve"> </v>
      </c>
      <c r="F283" s="244"/>
      <c r="G283" s="244"/>
      <c r="H283" s="244"/>
      <c r="I283" s="244"/>
      <c r="J283" s="244"/>
      <c r="K283" s="244"/>
      <c r="M283" s="134"/>
      <c r="N283" s="134"/>
      <c r="O283" s="134"/>
      <c r="P283" s="134"/>
    </row>
    <row r="284" spans="1:16" ht="13.25" hidden="1" customHeight="1" outlineLevel="1">
      <c r="A284" s="1" t="str">
        <f>IF(ISBLANK(Gurregryde!H13),"",Gurregryde!H13)</f>
        <v>kuvertflutes</v>
      </c>
      <c r="C284" s="200">
        <f>Gurregryde!L13</f>
        <v>0</v>
      </c>
      <c r="D284" s="4" t="str">
        <f>Gurregryde!M13</f>
        <v>stk</v>
      </c>
      <c r="F284" s="244"/>
      <c r="G284" s="244"/>
      <c r="H284" s="244"/>
      <c r="I284" s="244"/>
      <c r="J284" s="244"/>
      <c r="K284" s="244"/>
      <c r="M284" s="134"/>
      <c r="N284" s="134"/>
      <c r="O284" s="134"/>
      <c r="P284" s="134"/>
    </row>
    <row r="285" spans="1:16" ht="13.25" hidden="1" customHeight="1" outlineLevel="1">
      <c r="A285" s="1" t="str">
        <f>IF(ISBLANK(Gurregryde!H14),"",Gurregryde!H14)</f>
        <v>eller brød crouton</v>
      </c>
      <c r="C285" s="200" t="str">
        <f>Gurregryde!L14</f>
        <v xml:space="preserve"> </v>
      </c>
      <c r="D285" s="4" t="str">
        <f>Gurregryde!M14</f>
        <v xml:space="preserve"> </v>
      </c>
      <c r="F285" s="244"/>
      <c r="G285" s="244"/>
      <c r="H285" s="244"/>
      <c r="I285" s="244"/>
      <c r="J285" s="244"/>
      <c r="K285" s="244"/>
      <c r="M285" s="134"/>
      <c r="N285" s="134"/>
      <c r="O285" s="134"/>
      <c r="P285" s="134"/>
    </row>
    <row r="286" spans="1:16" ht="13.25" hidden="1" customHeight="1" outlineLevel="1">
      <c r="A286" s="1" t="str">
        <f>IF(ISBLANK(Gurregryde!H15),"",Gurregryde!H15)</f>
        <v/>
      </c>
      <c r="C286" s="200" t="str">
        <f>Gurregryde!L15</f>
        <v xml:space="preserve"> </v>
      </c>
      <c r="D286" s="4" t="str">
        <f>Gurregryde!M15</f>
        <v xml:space="preserve"> </v>
      </c>
      <c r="F286" s="244"/>
      <c r="G286" s="244"/>
      <c r="H286" s="244"/>
      <c r="I286" s="244"/>
      <c r="J286" s="244"/>
      <c r="K286" s="244"/>
      <c r="M286" s="134"/>
      <c r="N286" s="134"/>
      <c r="O286" s="134"/>
      <c r="P286" s="134"/>
    </row>
    <row r="287" spans="1:16" ht="13.25" hidden="1" customHeight="1" outlineLevel="1">
      <c r="A287" s="1" t="str">
        <f>IF(ISBLANK(Gurregryde!H16),"",Gurregryde!H16)</f>
        <v/>
      </c>
      <c r="C287" s="200" t="str">
        <f>Gurregryde!L16</f>
        <v xml:space="preserve"> </v>
      </c>
      <c r="D287" s="4" t="str">
        <f>Gurregryde!M16</f>
        <v xml:space="preserve"> </v>
      </c>
      <c r="F287" s="244"/>
      <c r="G287" s="244"/>
      <c r="H287" s="244"/>
      <c r="I287" s="244"/>
      <c r="J287" s="244"/>
      <c r="K287" s="244"/>
      <c r="M287" s="134"/>
      <c r="N287" s="134"/>
      <c r="O287" s="134"/>
      <c r="P287" s="134"/>
    </row>
    <row r="288" spans="1:16" ht="13.25" hidden="1" customHeight="1" outlineLevel="1">
      <c r="A288" s="1" t="str">
        <f>IF(ISBLANK(Gurregryde!H17),"",Gurregryde!H17)</f>
        <v/>
      </c>
      <c r="C288" s="200" t="str">
        <f>Gurregryde!L17</f>
        <v xml:space="preserve"> </v>
      </c>
      <c r="D288" s="4" t="str">
        <f>Gurregryde!M17</f>
        <v xml:space="preserve"> </v>
      </c>
      <c r="F288" s="244"/>
      <c r="G288" s="244"/>
      <c r="H288" s="244"/>
      <c r="I288" s="244"/>
      <c r="J288" s="244"/>
      <c r="K288" s="244"/>
      <c r="M288" s="134"/>
      <c r="N288" s="134"/>
      <c r="O288" s="134"/>
      <c r="P288" s="134"/>
    </row>
    <row r="289" spans="1:16" ht="13.25" hidden="1" customHeight="1" outlineLevel="1">
      <c r="A289" s="1" t="str">
        <f>IF(ISBLANK(Gurregryde!H18),"",Gurregryde!H18)</f>
        <v/>
      </c>
      <c r="C289" s="200" t="str">
        <f>Gurregryde!L18</f>
        <v xml:space="preserve"> </v>
      </c>
      <c r="D289" s="4" t="str">
        <f>Gurregryde!M18</f>
        <v xml:space="preserve"> </v>
      </c>
      <c r="F289" s="244"/>
      <c r="G289" s="244"/>
      <c r="H289" s="244"/>
      <c r="I289" s="244"/>
      <c r="J289" s="244"/>
      <c r="K289" s="244"/>
      <c r="M289" s="134"/>
      <c r="N289" s="134"/>
      <c r="O289" s="134"/>
      <c r="P289" s="134"/>
    </row>
    <row r="290" spans="1:16" ht="13.25" hidden="1" customHeight="1" outlineLevel="1">
      <c r="A290" s="1" t="str">
        <f>IF(ISBLANK(Gurregryde!H19),"",Gurregryde!H19)</f>
        <v/>
      </c>
      <c r="C290" s="200" t="str">
        <f>Gurregryde!L19</f>
        <v xml:space="preserve"> </v>
      </c>
      <c r="D290" s="4" t="str">
        <f>Gurregryde!M19</f>
        <v xml:space="preserve"> </v>
      </c>
      <c r="F290" s="244"/>
      <c r="G290" s="244"/>
      <c r="H290" s="244"/>
      <c r="I290" s="244"/>
      <c r="J290" s="244"/>
      <c r="K290" s="244"/>
      <c r="M290" s="134"/>
      <c r="N290" s="134"/>
      <c r="O290" s="134"/>
      <c r="P290" s="134"/>
    </row>
    <row r="291" spans="1:16" ht="13.25" hidden="1" customHeight="1" outlineLevel="1">
      <c r="A291" s="1" t="str">
        <f>IF(ISBLANK(Gurregryde!H20),"",Gurregryde!H20)</f>
        <v/>
      </c>
      <c r="C291" s="200" t="str">
        <f>Gurregryde!L20</f>
        <v xml:space="preserve"> </v>
      </c>
      <c r="D291" s="4" t="str">
        <f>Gurregryde!M20</f>
        <v xml:space="preserve"> </v>
      </c>
      <c r="F291" s="244"/>
      <c r="G291" s="244"/>
      <c r="H291" s="244"/>
      <c r="I291" s="244"/>
      <c r="J291" s="244"/>
      <c r="K291" s="244"/>
      <c r="M291" s="134"/>
      <c r="N291" s="134"/>
      <c r="O291" s="134"/>
      <c r="P291" s="134"/>
    </row>
    <row r="292" spans="1:16" ht="13.25" hidden="1" customHeight="1" outlineLevel="1">
      <c r="C292" s="200"/>
      <c r="D292" s="4"/>
      <c r="F292" s="244"/>
      <c r="G292" s="244"/>
      <c r="H292" s="244"/>
      <c r="I292" s="244"/>
      <c r="J292" s="244"/>
      <c r="K292" s="244"/>
      <c r="M292" s="134"/>
      <c r="N292" s="134"/>
      <c r="O292" s="134"/>
      <c r="P292" s="134"/>
    </row>
    <row r="293" spans="1:16" ht="13.25" hidden="1" customHeight="1" outlineLevel="1">
      <c r="A293" s="3" t="str">
        <f>Gurregryde!O1&amp;": "&amp;Gurregryde!O3</f>
        <v>Dessert: Appesin muffins</v>
      </c>
      <c r="C293" s="136" t="s">
        <v>432</v>
      </c>
      <c r="D293" s="137" t="s">
        <v>16</v>
      </c>
      <c r="F293" s="244"/>
      <c r="G293" s="244"/>
      <c r="H293" s="244"/>
      <c r="I293" s="244"/>
      <c r="J293" s="244"/>
      <c r="K293" s="244"/>
      <c r="M293" s="134"/>
      <c r="N293" s="134"/>
      <c r="O293" s="134"/>
      <c r="P293" s="134"/>
    </row>
    <row r="294" spans="1:16" ht="13.25" hidden="1" customHeight="1" outlineLevel="1">
      <c r="A294" s="1" t="str">
        <f>IF(ISBLANK(Gurregryde!O6),"",Gurregryde!O6)</f>
        <v>appelsin</v>
      </c>
      <c r="C294" s="200">
        <f>Gurregryde!S6</f>
        <v>55</v>
      </c>
      <c r="D294" s="4" t="str">
        <f>Gurregryde!T6</f>
        <v>stk</v>
      </c>
      <c r="F294" s="244"/>
      <c r="G294" s="244"/>
      <c r="H294" s="244"/>
      <c r="I294" s="244"/>
      <c r="J294" s="244"/>
      <c r="K294" s="244"/>
      <c r="M294" s="134"/>
      <c r="N294" s="134"/>
      <c r="O294" s="134"/>
      <c r="P294" s="134"/>
    </row>
    <row r="295" spans="1:16" ht="13.25" hidden="1" customHeight="1" outlineLevel="1">
      <c r="A295" s="1" t="str">
        <f>IF(ISBLANK(Gurregryde!O7),"",Gurregryde!O7)</f>
        <v>chokolademuffin mix</v>
      </c>
      <c r="C295" s="200">
        <f>Gurregryde!S7</f>
        <v>11</v>
      </c>
      <c r="D295" s="4"/>
      <c r="F295" s="244"/>
      <c r="G295" s="244"/>
      <c r="H295" s="244"/>
      <c r="I295" s="244"/>
      <c r="J295" s="244"/>
      <c r="K295" s="244"/>
      <c r="M295" s="134"/>
      <c r="N295" s="134"/>
      <c r="O295" s="134"/>
      <c r="P295" s="134"/>
    </row>
    <row r="296" spans="1:16" ht="13.25" hidden="1" customHeight="1" outlineLevel="1">
      <c r="A296" s="1" t="str">
        <f>IF(ISBLANK(Gurregryde!O8),"",Gurregryde!O8)</f>
        <v/>
      </c>
      <c r="C296" s="200" t="str">
        <f>Gurregryde!S8</f>
        <v xml:space="preserve"> </v>
      </c>
      <c r="D296" s="4"/>
      <c r="F296" s="244"/>
      <c r="G296" s="244"/>
      <c r="H296" s="244"/>
      <c r="I296" s="244"/>
      <c r="J296" s="244"/>
      <c r="K296" s="244"/>
      <c r="M296" s="134"/>
      <c r="N296" s="134"/>
      <c r="O296" s="134"/>
      <c r="P296" s="134"/>
    </row>
    <row r="297" spans="1:16" ht="13.25" hidden="1" customHeight="1" outlineLevel="1">
      <c r="A297" s="1" t="str">
        <f>IF(ISBLANK(Gurregryde!O9),"",Gurregryde!O9)</f>
        <v/>
      </c>
      <c r="C297" s="200" t="str">
        <f>Gurregryde!S9</f>
        <v xml:space="preserve"> </v>
      </c>
      <c r="D297" s="4"/>
      <c r="F297" s="244"/>
      <c r="G297" s="244"/>
      <c r="H297" s="244"/>
      <c r="I297" s="244"/>
      <c r="J297" s="244"/>
      <c r="K297" s="244"/>
      <c r="M297" s="134"/>
      <c r="N297" s="134"/>
      <c r="O297" s="134"/>
      <c r="P297" s="134"/>
    </row>
    <row r="298" spans="1:16" ht="13.25" hidden="1" customHeight="1" outlineLevel="1">
      <c r="A298" s="1" t="str">
        <f>IF(ISBLANK(Gurregryde!O10),"",Gurregryde!O10)</f>
        <v/>
      </c>
      <c r="C298" s="200" t="str">
        <f>Gurregryde!S10</f>
        <v xml:space="preserve"> </v>
      </c>
      <c r="D298" s="4"/>
      <c r="F298" s="244"/>
      <c r="G298" s="244"/>
      <c r="H298" s="244"/>
      <c r="I298" s="244"/>
      <c r="J298" s="244"/>
      <c r="K298" s="244"/>
      <c r="M298" s="134"/>
      <c r="N298" s="134"/>
      <c r="O298" s="134"/>
      <c r="P298" s="134"/>
    </row>
    <row r="299" spans="1:16" ht="13.25" hidden="1" customHeight="1" outlineLevel="1">
      <c r="A299" s="1" t="str">
        <f>IF(ISBLANK(Gurregryde!O11),"",Gurregryde!O11)</f>
        <v/>
      </c>
      <c r="C299" s="200" t="str">
        <f>Gurregryde!S11</f>
        <v xml:space="preserve"> </v>
      </c>
      <c r="D299" s="4"/>
      <c r="F299" s="244"/>
      <c r="G299" s="244"/>
      <c r="H299" s="244"/>
      <c r="I299" s="244"/>
      <c r="J299" s="244"/>
      <c r="K299" s="244"/>
      <c r="M299" s="134"/>
      <c r="N299" s="134"/>
      <c r="O299" s="134"/>
      <c r="P299" s="134"/>
    </row>
    <row r="300" spans="1:16" ht="13.25" hidden="1" customHeight="1" outlineLevel="1">
      <c r="A300" s="1" t="str">
        <f>IF(ISBLANK(Gurregryde!O12),"",Gurregryde!O12)</f>
        <v/>
      </c>
      <c r="C300" s="200" t="str">
        <f>Gurregryde!S12</f>
        <v xml:space="preserve"> </v>
      </c>
      <c r="D300" s="4"/>
      <c r="F300" s="244"/>
      <c r="G300" s="244"/>
      <c r="H300" s="244"/>
      <c r="I300" s="244"/>
      <c r="J300" s="244"/>
      <c r="K300" s="244"/>
      <c r="M300" s="134"/>
      <c r="N300" s="134"/>
      <c r="O300" s="134"/>
      <c r="P300" s="134"/>
    </row>
    <row r="301" spans="1:16" ht="13.25" hidden="1" customHeight="1" outlineLevel="1">
      <c r="A301" s="1" t="str">
        <f>IF(ISBLANK(Gurregryde!O13),"",Gurregryde!O13)</f>
        <v/>
      </c>
      <c r="C301" s="200" t="str">
        <f>Gurregryde!S13</f>
        <v xml:space="preserve"> </v>
      </c>
      <c r="D301" s="4"/>
      <c r="F301" s="244"/>
      <c r="G301" s="244"/>
      <c r="H301" s="244"/>
      <c r="I301" s="244"/>
      <c r="J301" s="244"/>
      <c r="K301" s="244"/>
      <c r="M301" s="134"/>
      <c r="N301" s="134"/>
      <c r="O301" s="134"/>
      <c r="P301" s="134"/>
    </row>
    <row r="302" spans="1:16" ht="13.25" hidden="1" customHeight="1" outlineLevel="1">
      <c r="A302" s="1" t="str">
        <f>IF(ISBLANK(Gurregryde!O14),"",Gurregryde!O14)</f>
        <v/>
      </c>
      <c r="C302" s="200" t="str">
        <f>Gurregryde!S14</f>
        <v xml:space="preserve"> </v>
      </c>
      <c r="D302" s="4"/>
      <c r="F302" s="244"/>
      <c r="G302" s="244"/>
      <c r="H302" s="244"/>
      <c r="I302" s="244"/>
      <c r="J302" s="244"/>
      <c r="K302" s="244"/>
      <c r="M302" s="134"/>
      <c r="N302" s="134"/>
      <c r="O302" s="134"/>
      <c r="P302" s="134"/>
    </row>
    <row r="303" spans="1:16" ht="13.25" hidden="1" customHeight="1" outlineLevel="1">
      <c r="A303" s="1" t="str">
        <f>IF(ISBLANK(Gurregryde!O15),"",Gurregryde!O15)</f>
        <v/>
      </c>
      <c r="C303" s="200" t="str">
        <f>Gurregryde!S15</f>
        <v xml:space="preserve"> </v>
      </c>
      <c r="D303" s="4"/>
      <c r="F303" s="244"/>
      <c r="G303" s="244"/>
      <c r="H303" s="244"/>
      <c r="I303" s="244"/>
      <c r="J303" s="244"/>
      <c r="K303" s="244"/>
      <c r="M303" s="134"/>
      <c r="N303" s="134"/>
      <c r="O303" s="134"/>
      <c r="P303" s="134"/>
    </row>
    <row r="304" spans="1:16" ht="13.25" hidden="1" customHeight="1" outlineLevel="1">
      <c r="A304" s="1" t="str">
        <f>IF(ISBLANK(Gurregryde!O16),"",Gurregryde!O16)</f>
        <v/>
      </c>
      <c r="C304" s="200" t="str">
        <f>Gurregryde!S16</f>
        <v xml:space="preserve"> </v>
      </c>
      <c r="D304" s="4"/>
      <c r="F304" s="244"/>
      <c r="G304" s="244"/>
      <c r="H304" s="244"/>
      <c r="I304" s="244"/>
      <c r="J304" s="244"/>
      <c r="K304" s="244"/>
      <c r="M304" s="134"/>
      <c r="N304" s="134"/>
      <c r="O304" s="134"/>
      <c r="P304" s="134"/>
    </row>
    <row r="305" spans="1:16" ht="13.25" hidden="1" customHeight="1" outlineLevel="1">
      <c r="A305" s="1" t="str">
        <f>IF(ISBLANK(Gurregryde!O17),"",Gurregryde!O17)</f>
        <v/>
      </c>
      <c r="C305" s="200" t="str">
        <f>Gurregryde!S17</f>
        <v xml:space="preserve"> </v>
      </c>
      <c r="D305" s="4"/>
      <c r="F305" s="244"/>
      <c r="G305" s="244"/>
      <c r="H305" s="244"/>
      <c r="I305" s="244"/>
      <c r="J305" s="244"/>
      <c r="K305" s="244"/>
      <c r="M305" s="134"/>
      <c r="N305" s="134"/>
      <c r="O305" s="134"/>
      <c r="P305" s="134"/>
    </row>
    <row r="306" spans="1:16" ht="13.25" hidden="1" customHeight="1" outlineLevel="1">
      <c r="A306" s="1" t="str">
        <f>IF(ISBLANK(Gurregryde!O18),"",Gurregryde!O18)</f>
        <v/>
      </c>
      <c r="C306" s="200" t="str">
        <f>Gurregryde!S18</f>
        <v xml:space="preserve"> </v>
      </c>
      <c r="D306" s="4"/>
      <c r="F306" s="244"/>
      <c r="G306" s="244"/>
      <c r="H306" s="244"/>
      <c r="I306" s="244"/>
      <c r="J306" s="244"/>
      <c r="K306" s="244"/>
      <c r="M306" s="134"/>
      <c r="N306" s="134"/>
      <c r="O306" s="134"/>
      <c r="P306" s="134"/>
    </row>
    <row r="307" spans="1:16" ht="13.25" hidden="1" customHeight="1" outlineLevel="1">
      <c r="A307" s="1" t="str">
        <f>IF(ISBLANK(Gurregryde!O19),"",Gurregryde!O19)</f>
        <v/>
      </c>
      <c r="C307" s="200" t="str">
        <f>Gurregryde!S19</f>
        <v xml:space="preserve"> </v>
      </c>
      <c r="D307" s="4"/>
      <c r="F307" s="244"/>
      <c r="G307" s="244"/>
      <c r="H307" s="244"/>
      <c r="I307" s="244"/>
      <c r="J307" s="244"/>
      <c r="K307" s="244"/>
      <c r="M307" s="134"/>
      <c r="N307" s="134"/>
      <c r="O307" s="134"/>
      <c r="P307" s="134"/>
    </row>
    <row r="308" spans="1:16" ht="13.25" hidden="1" customHeight="1" outlineLevel="1">
      <c r="A308" s="1" t="str">
        <f>IF(ISBLANK(Gurregryde!O20),"",Gurregryde!O20)</f>
        <v/>
      </c>
      <c r="C308" s="200" t="str">
        <f>Gurregryde!S20</f>
        <v xml:space="preserve"> </v>
      </c>
      <c r="D308" s="4"/>
      <c r="F308" s="244"/>
      <c r="G308" s="244"/>
      <c r="H308" s="244"/>
      <c r="I308" s="244"/>
      <c r="J308" s="244"/>
      <c r="K308" s="244"/>
      <c r="M308" s="134"/>
      <c r="N308" s="134"/>
      <c r="O308" s="134"/>
      <c r="P308" s="134"/>
    </row>
    <row r="309" spans="1:16" ht="13.25" hidden="1" customHeight="1" outlineLevel="1">
      <c r="C309" s="200"/>
      <c r="D309" s="4"/>
      <c r="F309" s="244"/>
      <c r="G309" s="244"/>
      <c r="H309" s="244"/>
      <c r="I309" s="244"/>
      <c r="J309" s="244"/>
      <c r="K309" s="244"/>
      <c r="M309" s="134"/>
      <c r="N309" s="134"/>
      <c r="O309" s="134"/>
      <c r="P309" s="134"/>
    </row>
    <row r="310" spans="1:16" ht="13.25" customHeight="1" collapsed="1">
      <c r="F310" s="244"/>
      <c r="G310" s="244"/>
      <c r="H310" s="244"/>
      <c r="I310" s="244"/>
      <c r="J310" s="244"/>
      <c r="K310" s="244"/>
      <c r="M310" s="134"/>
      <c r="N310" s="134"/>
      <c r="O310" s="134"/>
      <c r="P310" s="134"/>
    </row>
    <row r="311" spans="1:16" ht="14.25" customHeight="1">
      <c r="A311" s="144" t="s">
        <v>91</v>
      </c>
      <c r="B311" s="144" t="str">
        <f>G2</f>
        <v>Torsdag</v>
      </c>
      <c r="C311" s="4">
        <f>G6</f>
        <v>54</v>
      </c>
      <c r="D311" s="4">
        <f>G7</f>
        <v>0</v>
      </c>
      <c r="E311" s="4">
        <f>C311+D311</f>
        <v>54</v>
      </c>
      <c r="F311" s="243" t="str">
        <f>"Menu Aftensmad: "&amp;Medisterpølse!A3</f>
        <v>Menu Aftensmad: Medisterpølse med kogte kartofler</v>
      </c>
      <c r="G311" s="243"/>
      <c r="H311" s="243"/>
      <c r="I311" s="243"/>
      <c r="J311" s="243"/>
      <c r="K311" s="243"/>
      <c r="M311" s="134"/>
      <c r="N311" s="134"/>
      <c r="O311" s="134"/>
      <c r="P311" s="134"/>
    </row>
    <row r="312" spans="1:16" ht="13.25" hidden="1" customHeight="1" outlineLevel="1">
      <c r="A312" s="3" t="str">
        <f>Medisterpølse!A1&amp;": "&amp;Medisterpølse!A3</f>
        <v>Aftensmad : Medisterpølse med kogte kartofler</v>
      </c>
      <c r="C312" s="136" t="s">
        <v>432</v>
      </c>
      <c r="D312" s="137" t="s">
        <v>16</v>
      </c>
      <c r="F312" s="244"/>
      <c r="G312" s="244"/>
      <c r="H312" s="244"/>
      <c r="I312" s="244"/>
      <c r="J312" s="244"/>
      <c r="K312" s="244"/>
      <c r="M312" s="134"/>
      <c r="N312" s="134"/>
      <c r="O312" s="134"/>
      <c r="P312" s="134"/>
    </row>
    <row r="313" spans="1:16" ht="13.25" hidden="1" customHeight="1" outlineLevel="1">
      <c r="A313" s="1" t="str">
        <f>IF(ISBLANK(Medisterpølse!A6),"",Medisterpølse!A6)</f>
        <v>medisterpølse</v>
      </c>
      <c r="C313" s="200">
        <f>Medisterpølse!E6</f>
        <v>8100</v>
      </c>
      <c r="D313" s="4" t="str">
        <f>Medisterpølse!F6</f>
        <v>g</v>
      </c>
      <c r="F313" s="244"/>
      <c r="G313" s="244"/>
      <c r="H313" s="244"/>
      <c r="I313" s="244"/>
      <c r="J313" s="244"/>
      <c r="K313" s="244"/>
      <c r="M313" s="134"/>
      <c r="N313" s="134"/>
      <c r="O313" s="134"/>
      <c r="P313" s="134"/>
    </row>
    <row r="314" spans="1:16" ht="13.25" hidden="1" customHeight="1" outlineLevel="1">
      <c r="A314" s="1" t="str">
        <f>IF(ISBLANK(Medisterpølse!A7),"",Medisterpølse!A7)</f>
        <v>kartofler</v>
      </c>
      <c r="C314" s="200">
        <f>Medisterpølse!E7</f>
        <v>13.5</v>
      </c>
      <c r="D314" s="4" t="str">
        <f>Medisterpølse!F7</f>
        <v>kg</v>
      </c>
      <c r="F314" s="244"/>
      <c r="G314" s="244"/>
      <c r="H314" s="244"/>
      <c r="I314" s="244"/>
      <c r="J314" s="244"/>
      <c r="K314" s="244"/>
      <c r="M314" s="134"/>
      <c r="N314" s="134"/>
      <c r="O314" s="134"/>
      <c r="P314" s="134"/>
    </row>
    <row r="315" spans="1:16" ht="13.25" hidden="1" customHeight="1" outlineLevel="1">
      <c r="A315" s="1" t="str">
        <f>IF(ISBLANK(Medisterpølse!A8),"",Medisterpølse!A8)</f>
        <v>iceberg</v>
      </c>
      <c r="C315" s="200">
        <f>Medisterpølse!E8</f>
        <v>6.75</v>
      </c>
      <c r="D315" s="4" t="str">
        <f>Medisterpølse!F8</f>
        <v>stk</v>
      </c>
      <c r="F315" s="244"/>
      <c r="G315" s="244"/>
      <c r="H315" s="244"/>
      <c r="I315" s="244"/>
      <c r="J315" s="244"/>
      <c r="K315" s="244"/>
      <c r="M315" s="134"/>
      <c r="N315" s="134"/>
      <c r="O315" s="134"/>
      <c r="P315" s="134"/>
    </row>
    <row r="316" spans="1:16" ht="13.25" hidden="1" customHeight="1" outlineLevel="1">
      <c r="A316" s="1" t="str">
        <f>IF(ISBLANK(Medisterpølse!A9),"",Medisterpølse!A9)</f>
        <v>appelsiner</v>
      </c>
      <c r="C316" s="200">
        <f>Medisterpølse!E9</f>
        <v>27</v>
      </c>
      <c r="D316" s="4" t="str">
        <f>Medisterpølse!F9</f>
        <v>stk</v>
      </c>
      <c r="F316" s="244"/>
      <c r="G316" s="244"/>
      <c r="H316" s="244"/>
      <c r="I316" s="244"/>
      <c r="J316" s="244"/>
      <c r="K316" s="244"/>
      <c r="M316" s="134"/>
      <c r="N316" s="134"/>
      <c r="O316" s="134"/>
      <c r="P316" s="134"/>
    </row>
    <row r="317" spans="1:16" ht="13.25" hidden="1" customHeight="1" outlineLevel="1">
      <c r="A317" s="1" t="str">
        <f>IF(ISBLANK(Medisterpølse!A10),"",Medisterpølse!A10)</f>
        <v>fine ærter</v>
      </c>
      <c r="C317" s="200">
        <f>Medisterpølse!E10</f>
        <v>4050</v>
      </c>
      <c r="D317" s="4" t="str">
        <f>Medisterpølse!F10</f>
        <v>g</v>
      </c>
      <c r="F317" s="244"/>
      <c r="G317" s="244"/>
      <c r="H317" s="244"/>
      <c r="I317" s="244"/>
      <c r="J317" s="244"/>
      <c r="K317" s="244"/>
      <c r="M317" s="134"/>
      <c r="N317" s="134"/>
      <c r="O317" s="134"/>
      <c r="P317" s="134"/>
    </row>
    <row r="318" spans="1:16" ht="13.25" hidden="1" customHeight="1" outlineLevel="1">
      <c r="A318" s="1" t="str">
        <f>IF(ISBLANK(Medisterpølse!A11),"",Medisterpølse!A11)</f>
        <v>mælk</v>
      </c>
      <c r="C318" s="200">
        <f>Medisterpølse!E11</f>
        <v>33.75</v>
      </c>
      <c r="D318" s="4" t="str">
        <f>Medisterpølse!F11</f>
        <v>dl</v>
      </c>
      <c r="F318" s="244"/>
      <c r="G318" s="244"/>
      <c r="H318" s="244"/>
      <c r="I318" s="244"/>
      <c r="J318" s="244"/>
      <c r="K318" s="244"/>
      <c r="M318" s="134"/>
      <c r="N318" s="134"/>
      <c r="O318" s="134"/>
      <c r="P318" s="134"/>
    </row>
    <row r="319" spans="1:16" ht="13.25" hidden="1" customHeight="1" outlineLevel="1">
      <c r="A319" s="1" t="str">
        <f>IF(ISBLANK(Medisterpølse!A12),"",Medisterpølse!A12)</f>
        <v>bouillonterning</v>
      </c>
      <c r="C319" s="200">
        <f>Medisterpølse!E12</f>
        <v>13.5</v>
      </c>
      <c r="D319" s="4" t="str">
        <f>Medisterpølse!F12</f>
        <v>terning</v>
      </c>
      <c r="F319" s="244"/>
      <c r="G319" s="244"/>
      <c r="H319" s="244"/>
      <c r="I319" s="244"/>
      <c r="J319" s="244"/>
      <c r="K319" s="244"/>
      <c r="M319" s="134"/>
      <c r="N319" s="134"/>
      <c r="O319" s="134"/>
      <c r="P319" s="134"/>
    </row>
    <row r="320" spans="1:16" ht="13.25" hidden="1" customHeight="1" outlineLevel="1">
      <c r="A320" s="1" t="str">
        <f>IF(ISBLANK(Medisterpølse!A13),"",Medisterpølse!A13)</f>
        <v>kulør/madfarve</v>
      </c>
      <c r="C320" s="200" t="str">
        <f>Medisterpølse!E13</f>
        <v xml:space="preserve"> </v>
      </c>
      <c r="D320" s="4" t="str">
        <f>Medisterpølse!F13</f>
        <v xml:space="preserve"> </v>
      </c>
      <c r="F320" s="244"/>
      <c r="G320" s="244"/>
      <c r="H320" s="244"/>
      <c r="I320" s="244"/>
      <c r="J320" s="244"/>
      <c r="K320" s="244"/>
      <c r="M320" s="134"/>
      <c r="N320" s="134"/>
      <c r="O320" s="134"/>
      <c r="P320" s="134"/>
    </row>
    <row r="321" spans="1:16" ht="13.25" hidden="1" customHeight="1" outlineLevel="1">
      <c r="A321" s="1" t="str">
        <f>IF(ISBLANK(Medisterpølse!A14),"",Medisterpølse!A14)</f>
        <v>syltede rødbeder</v>
      </c>
      <c r="C321" s="200">
        <f>Medisterpølse!E14</f>
        <v>13.5</v>
      </c>
      <c r="D321" s="4" t="str">
        <f>Medisterpølse!F14</f>
        <v>glas</v>
      </c>
      <c r="F321" s="244"/>
      <c r="G321" s="244"/>
      <c r="H321" s="244"/>
      <c r="I321" s="244"/>
      <c r="J321" s="244"/>
      <c r="K321" s="244"/>
      <c r="M321" s="134"/>
      <c r="N321" s="134"/>
      <c r="O321" s="134"/>
      <c r="P321" s="134"/>
    </row>
    <row r="322" spans="1:16" ht="13.25" hidden="1" customHeight="1" outlineLevel="1">
      <c r="A322" s="1" t="str">
        <f>IF(ISBLANK(Medisterpølse!A15),"",Medisterpølse!A15)</f>
        <v>mel</v>
      </c>
      <c r="C322" s="200">
        <f>Medisterpølse!E15</f>
        <v>40.5</v>
      </c>
      <c r="D322" s="4" t="str">
        <f>Medisterpølse!F15</f>
        <v>spsk</v>
      </c>
      <c r="F322" s="244"/>
      <c r="G322" s="244"/>
      <c r="H322" s="244"/>
      <c r="I322" s="244"/>
      <c r="J322" s="244"/>
      <c r="K322" s="244"/>
      <c r="M322" s="134"/>
      <c r="N322" s="134"/>
      <c r="O322" s="134"/>
      <c r="P322" s="134"/>
    </row>
    <row r="323" spans="1:16" ht="13.25" hidden="1" customHeight="1" outlineLevel="1">
      <c r="A323" s="1" t="str">
        <f>IF(ISBLANK(Medisterpølse!A16),"",Medisterpølse!A16)</f>
        <v>smør eller olie</v>
      </c>
      <c r="C323" s="200"/>
      <c r="D323" s="4"/>
      <c r="F323" s="244"/>
      <c r="G323" s="244"/>
      <c r="H323" s="244"/>
      <c r="I323" s="244"/>
      <c r="J323" s="244"/>
      <c r="K323" s="244"/>
      <c r="M323" s="134"/>
      <c r="N323" s="134"/>
      <c r="O323" s="134"/>
      <c r="P323" s="134"/>
    </row>
    <row r="324" spans="1:16" ht="13.25" hidden="1" customHeight="1" outlineLevel="1">
      <c r="A324" s="1" t="str">
        <f>IF(ISBLANK(Medisterpølse!A17),"",Medisterpølse!A17)</f>
        <v/>
      </c>
      <c r="C324" s="200"/>
      <c r="D324" s="4"/>
      <c r="F324" s="244"/>
      <c r="G324" s="244"/>
      <c r="H324" s="244"/>
      <c r="I324" s="244"/>
      <c r="J324" s="244"/>
      <c r="K324" s="244"/>
      <c r="M324" s="134"/>
      <c r="N324" s="134"/>
      <c r="O324" s="134"/>
      <c r="P324" s="134"/>
    </row>
    <row r="325" spans="1:16" ht="13.25" hidden="1" customHeight="1" outlineLevel="1">
      <c r="A325" s="1" t="str">
        <f>IF(ISBLANK(Medisterpølse!A18),"",Medisterpølse!A18)</f>
        <v>god sennep</v>
      </c>
      <c r="C325" s="200"/>
      <c r="D325" s="4"/>
      <c r="F325" s="244"/>
      <c r="G325" s="244"/>
      <c r="H325" s="244"/>
      <c r="I325" s="244"/>
      <c r="J325" s="244"/>
      <c r="K325" s="244"/>
      <c r="M325" s="134"/>
      <c r="N325" s="134"/>
      <c r="O325" s="134"/>
      <c r="P325" s="134"/>
    </row>
    <row r="326" spans="1:16" ht="13.25" hidden="1" customHeight="1" outlineLevel="1">
      <c r="A326" s="1" t="str">
        <f>IF(ISBLANK(Medisterpølse!A19),"",Medisterpølse!A19)</f>
        <v/>
      </c>
      <c r="C326" s="200"/>
      <c r="D326" s="4"/>
      <c r="F326" s="244"/>
      <c r="G326" s="244"/>
      <c r="H326" s="244"/>
      <c r="I326" s="244"/>
      <c r="J326" s="244"/>
      <c r="K326" s="244"/>
      <c r="M326" s="134"/>
      <c r="N326" s="134"/>
      <c r="O326" s="134"/>
      <c r="P326" s="134"/>
    </row>
    <row r="327" spans="1:16" ht="13.25" hidden="1" customHeight="1" outlineLevel="1">
      <c r="A327" s="1" t="str">
        <f>IF(ISBLANK(Medisterpølse!A20),"",Medisterpølse!A20)</f>
        <v/>
      </c>
      <c r="C327" s="200"/>
      <c r="D327" s="4"/>
      <c r="F327" s="244"/>
      <c r="G327" s="244"/>
      <c r="H327" s="244"/>
      <c r="I327" s="244"/>
      <c r="J327" s="244"/>
      <c r="K327" s="244"/>
      <c r="M327" s="134"/>
      <c r="N327" s="134"/>
      <c r="O327" s="134"/>
      <c r="P327" s="134"/>
    </row>
    <row r="328" spans="1:16" ht="13.25" hidden="1" customHeight="1" outlineLevel="1">
      <c r="C328" s="200"/>
      <c r="D328" s="4"/>
      <c r="F328" s="244"/>
      <c r="G328" s="244"/>
      <c r="H328" s="244"/>
      <c r="I328" s="244"/>
      <c r="J328" s="244"/>
      <c r="K328" s="244"/>
      <c r="M328" s="134"/>
      <c r="N328" s="134"/>
      <c r="O328" s="134"/>
      <c r="P328" s="134"/>
    </row>
    <row r="329" spans="1:16" ht="13.25" hidden="1" customHeight="1" outlineLevel="1">
      <c r="A329" s="3" t="str">
        <f>Medisterpølse!H1&amp;": "&amp;Medisterpølse!H3</f>
        <v>Aftensmad Vegetar: Vegetarfrikadeller</v>
      </c>
      <c r="C329" s="136" t="s">
        <v>432</v>
      </c>
      <c r="D329" s="137" t="s">
        <v>16</v>
      </c>
      <c r="F329" s="244"/>
      <c r="G329" s="244"/>
      <c r="H329" s="244"/>
      <c r="I329" s="244"/>
      <c r="J329" s="244"/>
      <c r="K329" s="244"/>
      <c r="M329" s="134"/>
      <c r="N329" s="134"/>
      <c r="O329" s="134"/>
      <c r="P329" s="134"/>
    </row>
    <row r="330" spans="1:16" ht="13.25" hidden="1" customHeight="1" outlineLevel="1">
      <c r="A330" s="1" t="str">
        <f>IF(ISBLANK(Medisterpølse!H6),"",Medisterpølse!H6)</f>
        <v>kogt ris</v>
      </c>
      <c r="C330" s="200">
        <f>Medisterpølse!L6</f>
        <v>0</v>
      </c>
      <c r="D330" s="4" t="str">
        <f>Medisterpølse!M6</f>
        <v>dl</v>
      </c>
      <c r="F330" s="244"/>
      <c r="G330" s="244"/>
      <c r="H330" s="244"/>
      <c r="I330" s="244"/>
      <c r="J330" s="244"/>
      <c r="K330" s="244"/>
      <c r="M330" s="134"/>
      <c r="N330" s="134"/>
      <c r="O330" s="134"/>
      <c r="P330" s="134"/>
    </row>
    <row r="331" spans="1:16" ht="13.25" hidden="1" customHeight="1" outlineLevel="1">
      <c r="A331" s="1" t="str">
        <f>IF(ISBLANK(Medisterpølse!H7),"",Medisterpølse!H7)</f>
        <v>kogt blomkål</v>
      </c>
      <c r="C331" s="200">
        <f>Medisterpølse!L7</f>
        <v>0</v>
      </c>
      <c r="D331" s="4">
        <f>Medisterpølse!M7</f>
        <v>0</v>
      </c>
      <c r="F331" s="244"/>
      <c r="G331" s="244"/>
      <c r="H331" s="244"/>
      <c r="I331" s="244"/>
      <c r="J331" s="244"/>
      <c r="K331" s="244"/>
      <c r="M331" s="134"/>
      <c r="N331" s="134"/>
      <c r="O331" s="134"/>
      <c r="P331" s="134"/>
    </row>
    <row r="332" spans="1:16" ht="13.25" hidden="1" customHeight="1" outlineLevel="1">
      <c r="A332" s="1" t="str">
        <f>IF(ISBLANK(Medisterpølse!H8),"",Medisterpølse!H8)</f>
        <v>havregryn</v>
      </c>
      <c r="C332" s="200">
        <f>Medisterpølse!L8</f>
        <v>0</v>
      </c>
      <c r="D332" s="4">
        <f>Medisterpølse!M8</f>
        <v>0</v>
      </c>
      <c r="F332" s="244"/>
      <c r="G332" s="244"/>
      <c r="H332" s="244"/>
      <c r="I332" s="244"/>
      <c r="J332" s="244"/>
      <c r="K332" s="244"/>
      <c r="M332" s="134"/>
      <c r="N332" s="134"/>
      <c r="O332" s="134"/>
      <c r="P332" s="134"/>
    </row>
    <row r="333" spans="1:16" ht="13.25" hidden="1" customHeight="1" outlineLevel="1">
      <c r="A333" s="1" t="str">
        <f>IF(ISBLANK(Medisterpølse!H9),"",Medisterpølse!H9)</f>
        <v>løg</v>
      </c>
      <c r="C333" s="200">
        <f>Medisterpølse!L9</f>
        <v>0</v>
      </c>
      <c r="D333" s="4">
        <f>Medisterpølse!M9</f>
        <v>0</v>
      </c>
      <c r="F333" s="244"/>
      <c r="G333" s="244"/>
      <c r="H333" s="244"/>
      <c r="I333" s="244"/>
      <c r="J333" s="244"/>
      <c r="K333" s="244"/>
      <c r="M333" s="134"/>
      <c r="N333" s="134"/>
      <c r="O333" s="134"/>
      <c r="P333" s="134"/>
    </row>
    <row r="334" spans="1:16" ht="13.25" hidden="1" customHeight="1" outlineLevel="1">
      <c r="A334" s="1" t="str">
        <f>IF(ISBLANK(Medisterpølse!H10),"",Medisterpølse!H10)</f>
        <v>muskat</v>
      </c>
      <c r="C334" s="200">
        <f>Medisterpølse!L10</f>
        <v>0</v>
      </c>
      <c r="D334" s="4">
        <f>Medisterpølse!M10</f>
        <v>0</v>
      </c>
      <c r="F334" s="244"/>
      <c r="G334" s="244"/>
      <c r="H334" s="244"/>
      <c r="I334" s="244"/>
      <c r="J334" s="244"/>
      <c r="K334" s="244"/>
      <c r="M334" s="134"/>
      <c r="N334" s="134"/>
      <c r="O334" s="134"/>
      <c r="P334" s="134"/>
    </row>
    <row r="335" spans="1:16" ht="13.25" hidden="1" customHeight="1" outlineLevel="1">
      <c r="A335" s="1" t="str">
        <f>IF(ISBLANK(Medisterpølse!H11),"",Medisterpølse!H11)</f>
        <v>allehånde</v>
      </c>
      <c r="C335" s="200">
        <f>Medisterpølse!L11</f>
        <v>0</v>
      </c>
      <c r="D335" s="4">
        <f>Medisterpølse!M11</f>
        <v>0</v>
      </c>
      <c r="F335" s="244"/>
      <c r="G335" s="244"/>
      <c r="H335" s="244"/>
      <c r="I335" s="244"/>
      <c r="J335" s="244"/>
      <c r="K335" s="244"/>
      <c r="M335" s="134"/>
      <c r="N335" s="134"/>
      <c r="O335" s="134"/>
      <c r="P335" s="134"/>
    </row>
    <row r="336" spans="1:16" ht="13.25" hidden="1" customHeight="1" outlineLevel="1">
      <c r="A336" s="1" t="str">
        <f>IF(ISBLANK(Medisterpølse!H12),"",Medisterpølse!H12)</f>
        <v/>
      </c>
      <c r="C336" s="200"/>
      <c r="D336" s="4"/>
      <c r="F336" s="244"/>
      <c r="G336" s="244"/>
      <c r="H336" s="244"/>
      <c r="I336" s="244"/>
      <c r="J336" s="244"/>
      <c r="K336" s="244"/>
      <c r="M336" s="134"/>
      <c r="N336" s="134"/>
      <c r="O336" s="134"/>
      <c r="P336" s="134"/>
    </row>
    <row r="337" spans="1:16" ht="13.25" hidden="1" customHeight="1" outlineLevel="1">
      <c r="A337" s="1" t="str">
        <f>IF(ISBLANK(Medisterpølse!H13),"",Medisterpølse!H13)</f>
        <v/>
      </c>
      <c r="C337" s="200"/>
      <c r="D337" s="4"/>
      <c r="F337" s="244"/>
      <c r="G337" s="244"/>
      <c r="H337" s="244"/>
      <c r="I337" s="244"/>
      <c r="J337" s="244"/>
      <c r="K337" s="244"/>
      <c r="M337" s="134"/>
      <c r="N337" s="134"/>
      <c r="O337" s="134"/>
      <c r="P337" s="134"/>
    </row>
    <row r="338" spans="1:16" ht="13.25" hidden="1" customHeight="1" outlineLevel="1">
      <c r="A338" s="1" t="str">
        <f>IF(ISBLANK(Medisterpølse!H14),"",Medisterpølse!H14)</f>
        <v/>
      </c>
      <c r="C338" s="200"/>
      <c r="D338" s="4"/>
      <c r="F338" s="244"/>
      <c r="G338" s="244"/>
      <c r="H338" s="244"/>
      <c r="I338" s="244"/>
      <c r="J338" s="244"/>
      <c r="K338" s="244"/>
      <c r="M338" s="134"/>
      <c r="N338" s="134"/>
      <c r="O338" s="134"/>
      <c r="P338" s="134"/>
    </row>
    <row r="339" spans="1:16" ht="13.25" hidden="1" customHeight="1" outlineLevel="1">
      <c r="A339" s="1" t="str">
        <f>IF(ISBLANK(Medisterpølse!H15),"",Medisterpølse!H15)</f>
        <v/>
      </c>
      <c r="C339" s="200"/>
      <c r="D339" s="4"/>
      <c r="F339" s="244"/>
      <c r="G339" s="244"/>
      <c r="H339" s="244"/>
      <c r="I339" s="244"/>
      <c r="J339" s="244"/>
      <c r="K339" s="244"/>
      <c r="M339" s="134"/>
      <c r="N339" s="134"/>
      <c r="O339" s="134"/>
      <c r="P339" s="134"/>
    </row>
    <row r="340" spans="1:16" ht="13.25" hidden="1" customHeight="1" outlineLevel="1">
      <c r="A340" s="1" t="str">
        <f>IF(ISBLANK(Medisterpølse!H16),"",Medisterpølse!H16)</f>
        <v/>
      </c>
      <c r="C340" s="200"/>
      <c r="D340" s="4"/>
      <c r="F340" s="244"/>
      <c r="G340" s="244"/>
      <c r="H340" s="244"/>
      <c r="I340" s="244"/>
      <c r="J340" s="244"/>
      <c r="K340" s="244"/>
      <c r="M340" s="134"/>
      <c r="N340" s="134"/>
      <c r="O340" s="134"/>
      <c r="P340" s="134"/>
    </row>
    <row r="341" spans="1:16" ht="13.25" hidden="1" customHeight="1" outlineLevel="1">
      <c r="A341" s="1" t="str">
        <f>IF(ISBLANK(Medisterpølse!H17),"",Medisterpølse!H17)</f>
        <v/>
      </c>
      <c r="C341" s="200"/>
      <c r="D341" s="4"/>
      <c r="F341" s="244"/>
      <c r="G341" s="244"/>
      <c r="H341" s="244"/>
      <c r="I341" s="244"/>
      <c r="J341" s="244"/>
      <c r="K341" s="244"/>
      <c r="M341" s="134"/>
      <c r="N341" s="134"/>
      <c r="O341" s="134"/>
      <c r="P341" s="134"/>
    </row>
    <row r="342" spans="1:16" ht="13.25" hidden="1" customHeight="1" outlineLevel="1">
      <c r="A342" s="1" t="str">
        <f>IF(ISBLANK(Medisterpølse!H18),"",Medisterpølse!H18)</f>
        <v/>
      </c>
      <c r="C342" s="200"/>
      <c r="D342" s="4"/>
      <c r="F342" s="244"/>
      <c r="G342" s="244"/>
      <c r="H342" s="244"/>
      <c r="I342" s="244"/>
      <c r="J342" s="244"/>
      <c r="K342" s="244"/>
      <c r="M342" s="134"/>
      <c r="N342" s="134"/>
      <c r="O342" s="134"/>
      <c r="P342" s="134"/>
    </row>
    <row r="343" spans="1:16" ht="13.25" hidden="1" customHeight="1" outlineLevel="1">
      <c r="A343" s="1" t="str">
        <f>IF(ISBLANK(Medisterpølse!H19),"",Medisterpølse!H19)</f>
        <v/>
      </c>
      <c r="C343" s="200"/>
      <c r="D343" s="4"/>
      <c r="F343" s="244"/>
      <c r="G343" s="244"/>
      <c r="H343" s="244"/>
      <c r="I343" s="244"/>
      <c r="J343" s="244"/>
      <c r="K343" s="244"/>
      <c r="M343" s="134"/>
      <c r="N343" s="134"/>
      <c r="O343" s="134"/>
      <c r="P343" s="134"/>
    </row>
    <row r="344" spans="1:16" ht="13.25" hidden="1" customHeight="1" outlineLevel="1">
      <c r="A344" s="1" t="str">
        <f>IF(ISBLANK(Medisterpølse!H20),"",Medisterpølse!H20)</f>
        <v/>
      </c>
      <c r="C344" s="200"/>
      <c r="D344" s="4"/>
      <c r="F344" s="244"/>
      <c r="G344" s="244"/>
      <c r="H344" s="244"/>
      <c r="I344" s="244"/>
      <c r="J344" s="244"/>
      <c r="K344" s="244"/>
      <c r="M344" s="134"/>
      <c r="N344" s="134"/>
      <c r="O344" s="134"/>
      <c r="P344" s="134"/>
    </row>
    <row r="345" spans="1:16" ht="13.25" hidden="1" customHeight="1" outlineLevel="1">
      <c r="C345" s="200"/>
      <c r="D345" s="4"/>
      <c r="F345" s="244"/>
      <c r="G345" s="244"/>
      <c r="H345" s="244"/>
      <c r="I345" s="244"/>
      <c r="J345" s="244"/>
      <c r="K345" s="244"/>
      <c r="M345" s="134"/>
      <c r="N345" s="134"/>
      <c r="O345" s="134"/>
      <c r="P345" s="134"/>
    </row>
    <row r="346" spans="1:16" ht="13.25" hidden="1" customHeight="1" outlineLevel="1">
      <c r="A346" s="3" t="str">
        <f>Medisterpølse!O1&amp;": "&amp;Medisterpølse!O3</f>
        <v>Dessert: Jordbær koldskål</v>
      </c>
      <c r="C346" s="136" t="s">
        <v>432</v>
      </c>
      <c r="D346" s="137" t="s">
        <v>16</v>
      </c>
      <c r="F346" s="244"/>
      <c r="G346" s="244"/>
      <c r="H346" s="244"/>
      <c r="I346" s="244"/>
      <c r="J346" s="244"/>
      <c r="K346" s="244"/>
      <c r="M346" s="134"/>
      <c r="N346" s="134"/>
      <c r="O346" s="134"/>
      <c r="P346" s="134"/>
    </row>
    <row r="347" spans="1:16" ht="13.25" hidden="1" customHeight="1" outlineLevel="1">
      <c r="A347" s="1" t="str">
        <f>IF(ISBLANK(Medisterpølse!O6),"",Medisterpølse!O6)</f>
        <v>Jordbær koldskål</v>
      </c>
      <c r="C347" s="200">
        <f>Medisterpølse!S6</f>
        <v>13.5</v>
      </c>
      <c r="D347" s="168" t="str">
        <f>Medisterpølse!T6</f>
        <v>l</v>
      </c>
      <c r="F347" s="244"/>
      <c r="G347" s="244"/>
      <c r="H347" s="244"/>
      <c r="I347" s="244"/>
      <c r="J347" s="244"/>
      <c r="K347" s="244"/>
      <c r="M347" s="134"/>
      <c r="N347" s="134"/>
      <c r="O347" s="134"/>
      <c r="P347" s="134"/>
    </row>
    <row r="348" spans="1:16" ht="13.25" hidden="1" customHeight="1" outlineLevel="1">
      <c r="A348" s="1" t="str">
        <f>IF(ISBLANK(Medisterpølse!O7),"",Medisterpølse!O7)</f>
        <v>kammerjunker</v>
      </c>
      <c r="C348" s="200">
        <f>Medisterpølse!S7</f>
        <v>13.5</v>
      </c>
      <c r="D348" s="168" t="str">
        <f>Medisterpølse!T7</f>
        <v>pose</v>
      </c>
      <c r="F348" s="244"/>
      <c r="G348" s="244"/>
      <c r="H348" s="244"/>
      <c r="I348" s="244"/>
      <c r="J348" s="244"/>
      <c r="K348" s="244"/>
      <c r="M348" s="134"/>
      <c r="N348" s="134"/>
      <c r="O348" s="134"/>
      <c r="P348" s="134"/>
    </row>
    <row r="349" spans="1:16" ht="13.25" hidden="1" customHeight="1" outlineLevel="1">
      <c r="A349" s="1" t="str">
        <f>IF(ISBLANK(Medisterpølse!O8),"",Medisterpølse!O8)</f>
        <v/>
      </c>
      <c r="C349" s="200" t="str">
        <f>Medisterpølse!S8</f>
        <v xml:space="preserve"> </v>
      </c>
      <c r="D349" s="168" t="str">
        <f>Medisterpølse!T8</f>
        <v xml:space="preserve"> </v>
      </c>
      <c r="F349" s="244"/>
      <c r="G349" s="244"/>
      <c r="H349" s="244"/>
      <c r="I349" s="244"/>
      <c r="J349" s="244"/>
      <c r="K349" s="244"/>
      <c r="M349" s="134"/>
      <c r="N349" s="134"/>
      <c r="O349" s="134"/>
      <c r="P349" s="134"/>
    </row>
    <row r="350" spans="1:16" ht="13.25" hidden="1" customHeight="1" outlineLevel="1">
      <c r="A350" s="1" t="str">
        <f>IF(ISBLANK(Medisterpølse!O9),"",Medisterpølse!O9)</f>
        <v/>
      </c>
      <c r="C350" s="200" t="str">
        <f>Medisterpølse!S9</f>
        <v xml:space="preserve"> </v>
      </c>
      <c r="D350" s="168" t="str">
        <f>Medisterpølse!T9</f>
        <v xml:space="preserve"> </v>
      </c>
      <c r="F350" s="244"/>
      <c r="G350" s="244"/>
      <c r="H350" s="244"/>
      <c r="I350" s="244"/>
      <c r="J350" s="244"/>
      <c r="K350" s="244"/>
      <c r="M350" s="134"/>
      <c r="N350" s="134"/>
      <c r="O350" s="134"/>
      <c r="P350" s="134"/>
    </row>
    <row r="351" spans="1:16" ht="13.25" hidden="1" customHeight="1" outlineLevel="1">
      <c r="A351" s="1" t="str">
        <f>IF(ISBLANK(Medisterpølse!O10),"",Medisterpølse!O10)</f>
        <v/>
      </c>
      <c r="C351" s="200" t="str">
        <f>Medisterpølse!S10</f>
        <v xml:space="preserve"> </v>
      </c>
      <c r="D351" s="168" t="str">
        <f>Medisterpølse!T10</f>
        <v xml:space="preserve"> </v>
      </c>
      <c r="F351" s="244"/>
      <c r="G351" s="244"/>
      <c r="H351" s="244"/>
      <c r="I351" s="244"/>
      <c r="J351" s="244"/>
      <c r="K351" s="244"/>
      <c r="M351" s="134"/>
      <c r="N351" s="134"/>
      <c r="O351" s="134"/>
      <c r="P351" s="134"/>
    </row>
    <row r="352" spans="1:16" ht="13.25" hidden="1" customHeight="1" outlineLevel="1">
      <c r="A352" s="1" t="str">
        <f>IF(ISBLANK(Medisterpølse!O11),"",Medisterpølse!O11)</f>
        <v/>
      </c>
      <c r="C352" s="200" t="str">
        <f>Medisterpølse!S11</f>
        <v xml:space="preserve"> </v>
      </c>
      <c r="D352" s="168" t="str">
        <f>Medisterpølse!T11</f>
        <v xml:space="preserve"> </v>
      </c>
      <c r="F352" s="244"/>
      <c r="G352" s="244"/>
      <c r="H352" s="244"/>
      <c r="I352" s="244"/>
      <c r="J352" s="244"/>
      <c r="K352" s="244"/>
      <c r="M352" s="134"/>
      <c r="N352" s="134"/>
      <c r="O352" s="134"/>
      <c r="P352" s="134"/>
    </row>
    <row r="353" spans="1:16" ht="13.25" hidden="1" customHeight="1" outlineLevel="1">
      <c r="A353" s="1" t="str">
        <f>IF(ISBLANK(Medisterpølse!O12),"",Medisterpølse!O12)</f>
        <v/>
      </c>
      <c r="C353" s="200" t="str">
        <f>Medisterpølse!S12</f>
        <v xml:space="preserve"> </v>
      </c>
      <c r="D353" s="168" t="str">
        <f>Medisterpølse!T12</f>
        <v xml:space="preserve"> </v>
      </c>
      <c r="F353" s="244"/>
      <c r="G353" s="244"/>
      <c r="H353" s="244"/>
      <c r="I353" s="244"/>
      <c r="J353" s="244"/>
      <c r="K353" s="244"/>
      <c r="M353" s="134"/>
      <c r="N353" s="134"/>
      <c r="O353" s="134"/>
      <c r="P353" s="134"/>
    </row>
    <row r="354" spans="1:16" ht="13.25" hidden="1" customHeight="1" outlineLevel="1">
      <c r="A354" s="1" t="str">
        <f>IF(ISBLANK(Medisterpølse!O13),"",Medisterpølse!O13)</f>
        <v/>
      </c>
      <c r="C354" s="200" t="str">
        <f>Medisterpølse!S13</f>
        <v xml:space="preserve"> </v>
      </c>
      <c r="D354" s="168" t="str">
        <f>Medisterpølse!T13</f>
        <v xml:space="preserve"> </v>
      </c>
      <c r="F354" s="244"/>
      <c r="G354" s="244"/>
      <c r="H354" s="244"/>
      <c r="I354" s="244"/>
      <c r="J354" s="244"/>
      <c r="K354" s="244"/>
      <c r="M354" s="134"/>
      <c r="N354" s="134"/>
      <c r="O354" s="134"/>
      <c r="P354" s="134"/>
    </row>
    <row r="355" spans="1:16" ht="13.25" hidden="1" customHeight="1" outlineLevel="1">
      <c r="A355" s="1" t="str">
        <f>IF(ISBLANK(Medisterpølse!O14),"",Medisterpølse!O14)</f>
        <v/>
      </c>
      <c r="C355" s="200" t="str">
        <f>Medisterpølse!S14</f>
        <v xml:space="preserve"> </v>
      </c>
      <c r="D355" s="168" t="str">
        <f>Medisterpølse!T14</f>
        <v xml:space="preserve"> </v>
      </c>
      <c r="F355" s="244"/>
      <c r="G355" s="244"/>
      <c r="H355" s="244"/>
      <c r="I355" s="244"/>
      <c r="J355" s="244"/>
      <c r="K355" s="244"/>
      <c r="M355" s="134"/>
      <c r="N355" s="134"/>
      <c r="O355" s="134"/>
      <c r="P355" s="134"/>
    </row>
    <row r="356" spans="1:16" ht="13.25" hidden="1" customHeight="1" outlineLevel="1">
      <c r="A356" s="1" t="str">
        <f>IF(ISBLANK(Medisterpølse!O15),"",Medisterpølse!O15)</f>
        <v/>
      </c>
      <c r="C356" s="200" t="str">
        <f>Medisterpølse!S15</f>
        <v xml:space="preserve"> </v>
      </c>
      <c r="D356" s="168" t="str">
        <f>Medisterpølse!T15</f>
        <v xml:space="preserve"> </v>
      </c>
      <c r="F356" s="244"/>
      <c r="G356" s="244"/>
      <c r="H356" s="244"/>
      <c r="I356" s="244"/>
      <c r="J356" s="244"/>
      <c r="K356" s="244"/>
      <c r="M356" s="134"/>
      <c r="N356" s="134"/>
      <c r="O356" s="134"/>
      <c r="P356" s="134"/>
    </row>
    <row r="357" spans="1:16" ht="13.25" hidden="1" customHeight="1" outlineLevel="1">
      <c r="A357" s="1" t="str">
        <f>IF(ISBLANK(Medisterpølse!O16),"",Medisterpølse!O16)</f>
        <v/>
      </c>
      <c r="C357" s="200" t="str">
        <f>Medisterpølse!S16</f>
        <v xml:space="preserve"> </v>
      </c>
      <c r="D357" s="168" t="str">
        <f>Medisterpølse!T16</f>
        <v xml:space="preserve"> </v>
      </c>
      <c r="F357" s="244"/>
      <c r="G357" s="244"/>
      <c r="H357" s="244"/>
      <c r="I357" s="244"/>
      <c r="J357" s="244"/>
      <c r="K357" s="244"/>
      <c r="M357" s="134"/>
      <c r="N357" s="134"/>
      <c r="O357" s="134"/>
      <c r="P357" s="134"/>
    </row>
    <row r="358" spans="1:16" ht="13.25" hidden="1" customHeight="1" outlineLevel="1">
      <c r="A358" s="1" t="str">
        <f>IF(ISBLANK(Medisterpølse!O17),"",Medisterpølse!O17)</f>
        <v/>
      </c>
      <c r="C358" s="200" t="str">
        <f>Medisterpølse!S17</f>
        <v xml:space="preserve"> </v>
      </c>
      <c r="D358" s="168" t="str">
        <f>Medisterpølse!T17</f>
        <v xml:space="preserve"> </v>
      </c>
      <c r="F358" s="244"/>
      <c r="G358" s="244"/>
      <c r="H358" s="244"/>
      <c r="I358" s="244"/>
      <c r="J358" s="244"/>
      <c r="K358" s="244"/>
      <c r="M358" s="134"/>
      <c r="N358" s="134"/>
      <c r="O358" s="134"/>
      <c r="P358" s="134"/>
    </row>
    <row r="359" spans="1:16" ht="13.25" hidden="1" customHeight="1" outlineLevel="1">
      <c r="A359" s="1" t="str">
        <f>IF(ISBLANK(Medisterpølse!O18),"",Medisterpølse!O18)</f>
        <v/>
      </c>
      <c r="C359" s="200" t="str">
        <f>Medisterpølse!S18</f>
        <v xml:space="preserve"> </v>
      </c>
      <c r="D359" s="168" t="str">
        <f>Medisterpølse!T18</f>
        <v xml:space="preserve"> </v>
      </c>
      <c r="F359" s="244"/>
      <c r="G359" s="244"/>
      <c r="H359" s="244"/>
      <c r="I359" s="244"/>
      <c r="J359" s="244"/>
      <c r="K359" s="244"/>
      <c r="M359" s="134"/>
      <c r="N359" s="134"/>
      <c r="O359" s="134"/>
      <c r="P359" s="134"/>
    </row>
    <row r="360" spans="1:16" ht="13.25" hidden="1" customHeight="1" outlineLevel="1">
      <c r="A360" s="1" t="str">
        <f>IF(ISBLANK(Medisterpølse!O19),"",Medisterpølse!O19)</f>
        <v/>
      </c>
      <c r="C360" s="200" t="str">
        <f>Medisterpølse!S19</f>
        <v xml:space="preserve"> </v>
      </c>
      <c r="D360" s="168" t="str">
        <f>Medisterpølse!T19</f>
        <v xml:space="preserve"> </v>
      </c>
      <c r="F360" s="244"/>
      <c r="G360" s="244"/>
      <c r="H360" s="244"/>
      <c r="I360" s="244"/>
      <c r="J360" s="244"/>
      <c r="K360" s="244"/>
      <c r="M360" s="134"/>
      <c r="N360" s="134"/>
      <c r="O360" s="134"/>
      <c r="P360" s="134"/>
    </row>
    <row r="361" spans="1:16" ht="13.25" hidden="1" customHeight="1" outlineLevel="1">
      <c r="A361" s="1" t="str">
        <f>IF(ISBLANK(Medisterpølse!O20),"",Medisterpølse!O20)</f>
        <v/>
      </c>
      <c r="C361" s="200" t="str">
        <f>Medisterpølse!S20</f>
        <v xml:space="preserve"> </v>
      </c>
      <c r="D361" s="168" t="str">
        <f>Medisterpølse!T20</f>
        <v xml:space="preserve"> </v>
      </c>
      <c r="F361" s="244"/>
      <c r="G361" s="244"/>
      <c r="H361" s="244"/>
      <c r="I361" s="244"/>
      <c r="J361" s="244"/>
      <c r="K361" s="244"/>
      <c r="M361" s="134"/>
      <c r="N361" s="134"/>
      <c r="O361" s="134"/>
      <c r="P361" s="134"/>
    </row>
    <row r="362" spans="1:16" ht="13.25" customHeight="1" collapsed="1">
      <c r="F362" s="244"/>
      <c r="G362" s="244"/>
      <c r="H362" s="244"/>
      <c r="I362" s="244"/>
      <c r="J362" s="244"/>
      <c r="K362" s="244"/>
      <c r="M362" s="134"/>
      <c r="N362" s="134"/>
      <c r="O362" s="134"/>
      <c r="P362" s="134"/>
    </row>
    <row r="363" spans="1:16" ht="14.25" customHeight="1">
      <c r="A363" s="145" t="s">
        <v>92</v>
      </c>
      <c r="B363" s="145" t="str">
        <f>H2</f>
        <v>Fredag</v>
      </c>
      <c r="C363" s="4">
        <f>H6</f>
        <v>54</v>
      </c>
      <c r="D363" s="4">
        <v>0</v>
      </c>
      <c r="E363" s="4">
        <f>C363+D363</f>
        <v>54</v>
      </c>
      <c r="F363" s="243" t="str">
        <f>"Menu Aftensmad: "&amp;Kyllingelår!A3</f>
        <v>Menu Aftensmad: Kyllingelår eller Kyllingenuggets</v>
      </c>
      <c r="G363" s="243"/>
      <c r="H363" s="243"/>
      <c r="I363" s="243"/>
      <c r="J363" s="243"/>
      <c r="K363" s="243"/>
      <c r="M363" s="134"/>
      <c r="N363" s="134"/>
      <c r="O363" s="134"/>
      <c r="P363" s="134"/>
    </row>
    <row r="364" spans="1:16" ht="13.25" hidden="1" customHeight="1" outlineLevel="1">
      <c r="A364" s="3" t="str">
        <f>Medisterpølse!A1&amp;": "&amp;Medisterpølse!A3</f>
        <v>Aftensmad : Medisterpølse med kogte kartofler</v>
      </c>
      <c r="C364" s="136" t="s">
        <v>432</v>
      </c>
      <c r="D364" s="137" t="s">
        <v>16</v>
      </c>
      <c r="F364" s="244"/>
      <c r="G364" s="244"/>
      <c r="H364" s="244"/>
      <c r="I364" s="244"/>
      <c r="J364" s="244"/>
      <c r="K364" s="244"/>
      <c r="M364" s="134"/>
      <c r="N364" s="134"/>
      <c r="O364" s="134"/>
      <c r="P364" s="134"/>
    </row>
    <row r="365" spans="1:16" ht="13.25" hidden="1" customHeight="1" outlineLevel="1">
      <c r="A365" s="1" t="str">
        <f>IF(ISBLANK(Kyllingelår!A6),"",Kyllingelår!A6)</f>
        <v>kyllingelår</v>
      </c>
      <c r="C365" s="200">
        <f>Kyllingelår!E6</f>
        <v>135</v>
      </c>
      <c r="D365" s="4" t="str">
        <f>Kyllingelår!F6</f>
        <v>stk</v>
      </c>
      <c r="F365" s="244"/>
      <c r="G365" s="244"/>
      <c r="H365" s="244"/>
      <c r="I365" s="244"/>
      <c r="J365" s="244"/>
      <c r="K365" s="244"/>
      <c r="M365" s="134"/>
      <c r="N365" s="134"/>
      <c r="O365" s="134"/>
      <c r="P365" s="134"/>
    </row>
    <row r="366" spans="1:16" ht="13.25" hidden="1" customHeight="1" outlineLevel="1">
      <c r="A366" s="1" t="str">
        <f>IF(ISBLANK(Kyllingelår!A7),"",Kyllingelår!A7)</f>
        <v>kyllingefilet</v>
      </c>
      <c r="B366" s="169" t="s">
        <v>528</v>
      </c>
      <c r="C366" s="200">
        <f>Kyllingelår!E7</f>
        <v>6750</v>
      </c>
      <c r="D366" s="4" t="str">
        <f>Kyllingelår!F7</f>
        <v>g</v>
      </c>
      <c r="F366" s="244"/>
      <c r="G366" s="244"/>
      <c r="H366" s="244"/>
      <c r="I366" s="244"/>
      <c r="J366" s="244"/>
      <c r="K366" s="244"/>
      <c r="M366" s="134"/>
      <c r="N366" s="134"/>
      <c r="O366" s="134"/>
      <c r="P366" s="134"/>
    </row>
    <row r="367" spans="1:16" ht="13.25" hidden="1" customHeight="1" outlineLevel="1">
      <c r="A367" s="1" t="str">
        <f>IF(ISBLANK(Kyllingelår!A8),"",Kyllingelår!A8)</f>
        <v>rasp el. panko</v>
      </c>
      <c r="C367" s="200">
        <f>Kyllingelår!E8</f>
        <v>54</v>
      </c>
      <c r="D367" s="4" t="str">
        <f>Kyllingelår!F8</f>
        <v>dl</v>
      </c>
      <c r="F367" s="244"/>
      <c r="G367" s="244"/>
      <c r="H367" s="244"/>
      <c r="I367" s="244"/>
      <c r="J367" s="244"/>
      <c r="K367" s="244"/>
      <c r="M367" s="134"/>
      <c r="N367" s="134"/>
      <c r="O367" s="134"/>
      <c r="P367" s="134"/>
    </row>
    <row r="368" spans="1:16" ht="13.25" hidden="1" customHeight="1" outlineLevel="1">
      <c r="A368" s="1" t="str">
        <f>IF(ISBLANK(Kyllingelår!A9),"",Kyllingelår!A9)</f>
        <v>paprika</v>
      </c>
      <c r="C368" s="200">
        <f>Kyllingelår!E9</f>
        <v>27</v>
      </c>
      <c r="D368" s="4" t="str">
        <f>Kyllingelår!F9</f>
        <v>tsk</v>
      </c>
      <c r="F368" s="244"/>
      <c r="G368" s="244"/>
      <c r="H368" s="244"/>
      <c r="I368" s="244"/>
      <c r="J368" s="244"/>
      <c r="K368" s="244"/>
      <c r="M368" s="134"/>
      <c r="N368" s="134"/>
      <c r="O368" s="134"/>
      <c r="P368" s="134"/>
    </row>
    <row r="369" spans="1:16" ht="13.25" hidden="1" customHeight="1" outlineLevel="1">
      <c r="A369" s="1" t="str">
        <f>IF(ISBLANK(Kyllingelår!A10),"",Kyllingelår!A10)</f>
        <v>salt, peber</v>
      </c>
      <c r="C369" s="200">
        <f>Kyllingelår!E10</f>
        <v>5.4</v>
      </c>
      <c r="D369" s="4" t="str">
        <f>Kyllingelår!F10</f>
        <v>drys</v>
      </c>
      <c r="F369" s="244"/>
      <c r="G369" s="244"/>
      <c r="H369" s="244"/>
      <c r="I369" s="244"/>
      <c r="J369" s="244"/>
      <c r="K369" s="244"/>
      <c r="M369" s="134"/>
      <c r="N369" s="134"/>
      <c r="O369" s="134"/>
      <c r="P369" s="134"/>
    </row>
    <row r="370" spans="1:16" ht="13.25" hidden="1" customHeight="1" outlineLevel="1">
      <c r="A370" s="1" t="str">
        <f>IF(ISBLANK(Kyllingelår!A11),"",Kyllingelår!A11)</f>
        <v>æg</v>
      </c>
      <c r="C370" s="200">
        <f>Kyllingelår!E11</f>
        <v>27</v>
      </c>
      <c r="D370" s="4" t="str">
        <f>Kyllingelår!F11</f>
        <v>stk</v>
      </c>
      <c r="F370" s="244"/>
      <c r="G370" s="244"/>
      <c r="H370" s="244"/>
      <c r="I370" s="244"/>
      <c r="J370" s="244"/>
      <c r="K370" s="244"/>
      <c r="M370" s="134"/>
      <c r="N370" s="134"/>
      <c r="O370" s="134"/>
      <c r="P370" s="134"/>
    </row>
    <row r="371" spans="1:16" ht="13.25" hidden="1" customHeight="1" outlineLevel="1">
      <c r="A371" s="1" t="str">
        <f>IF(ISBLANK(Kyllingelår!A12),"",Kyllingelår!A12)</f>
        <v>citroner</v>
      </c>
      <c r="C371" s="200">
        <f>Kyllingelår!E12</f>
        <v>10.8</v>
      </c>
      <c r="D371" s="4" t="str">
        <f>Kyllingelår!F12</f>
        <v xml:space="preserve"> </v>
      </c>
      <c r="F371" s="244"/>
      <c r="G371" s="244"/>
      <c r="H371" s="244"/>
      <c r="I371" s="244"/>
      <c r="J371" s="244"/>
      <c r="K371" s="244"/>
      <c r="M371" s="134"/>
      <c r="N371" s="134"/>
      <c r="O371" s="134"/>
      <c r="P371" s="134"/>
    </row>
    <row r="372" spans="1:16" ht="13.25" hidden="1" customHeight="1" outlineLevel="1">
      <c r="A372" s="1" t="str">
        <f>IF(ISBLANK(Kyllingelår!A13),"",Kyllingelår!A13)</f>
        <v/>
      </c>
      <c r="C372" s="200" t="str">
        <f>Kyllingelår!E13</f>
        <v xml:space="preserve"> </v>
      </c>
      <c r="D372" s="4" t="str">
        <f>Kyllingelår!F13</f>
        <v xml:space="preserve"> </v>
      </c>
      <c r="F372" s="244"/>
      <c r="G372" s="244"/>
      <c r="H372" s="244"/>
      <c r="I372" s="244"/>
      <c r="J372" s="244"/>
      <c r="K372" s="244"/>
      <c r="M372" s="134"/>
      <c r="N372" s="134"/>
      <c r="O372" s="134"/>
      <c r="P372" s="134"/>
    </row>
    <row r="373" spans="1:16" ht="13.25" hidden="1" customHeight="1" outlineLevel="1">
      <c r="A373" s="1" t="str">
        <f>IF(ISBLANK(Kyllingelår!A14),"",Kyllingelår!A14)</f>
        <v>spidskål</v>
      </c>
      <c r="C373" s="200">
        <f>Kyllingelår!E14</f>
        <v>13.5</v>
      </c>
      <c r="D373" s="4" t="str">
        <f>Kyllingelår!F14</f>
        <v>stk</v>
      </c>
      <c r="F373" s="244"/>
      <c r="G373" s="244"/>
      <c r="H373" s="244"/>
      <c r="I373" s="244"/>
      <c r="J373" s="244"/>
      <c r="K373" s="244"/>
      <c r="M373" s="134"/>
      <c r="N373" s="134"/>
      <c r="O373" s="134"/>
      <c r="P373" s="134"/>
    </row>
    <row r="374" spans="1:16" ht="13.25" hidden="1" customHeight="1" outlineLevel="1">
      <c r="A374" s="1" t="str">
        <f>IF(ISBLANK(Kyllingelår!A15),"",Kyllingelår!A15)</f>
        <v>æbler</v>
      </c>
      <c r="C374" s="200">
        <f>Kyllingelår!E15</f>
        <v>27</v>
      </c>
      <c r="D374" s="4" t="str">
        <f>Kyllingelår!F15</f>
        <v>stk</v>
      </c>
      <c r="F374" s="244"/>
      <c r="G374" s="244"/>
      <c r="H374" s="244"/>
      <c r="I374" s="244"/>
      <c r="J374" s="244"/>
      <c r="K374" s="244"/>
      <c r="M374" s="134"/>
      <c r="N374" s="134"/>
      <c r="O374" s="134"/>
      <c r="P374" s="134"/>
    </row>
    <row r="375" spans="1:16" ht="13.25" hidden="1" customHeight="1" outlineLevel="1">
      <c r="A375" s="1" t="str">
        <f>IF(ISBLANK(Kyllingelår!A16),"",Kyllingelår!A16)</f>
        <v>gulerødder</v>
      </c>
      <c r="C375" s="200">
        <f>Kyllingelår!E16</f>
        <v>54</v>
      </c>
      <c r="D375" s="4" t="str">
        <f>Kyllingelår!F16</f>
        <v>stk</v>
      </c>
      <c r="F375" s="244"/>
      <c r="G375" s="244"/>
      <c r="H375" s="244"/>
      <c r="I375" s="244"/>
      <c r="J375" s="244"/>
      <c r="K375" s="244"/>
      <c r="M375" s="134"/>
      <c r="N375" s="134"/>
      <c r="O375" s="134"/>
      <c r="P375" s="134"/>
    </row>
    <row r="376" spans="1:16" ht="13.25" hidden="1" customHeight="1" outlineLevel="1">
      <c r="A376" s="1" t="str">
        <f>IF(ISBLANK(Kyllingelår!A17),"",Kyllingelår!A17)</f>
        <v>sukker eller honning</v>
      </c>
      <c r="C376" s="200" t="str">
        <f>Kyllingelår!E17</f>
        <v xml:space="preserve"> </v>
      </c>
      <c r="D376" s="4" t="str">
        <f>Kyllingelår!F17</f>
        <v>drys</v>
      </c>
      <c r="F376" s="244"/>
      <c r="G376" s="244"/>
      <c r="H376" s="244"/>
      <c r="I376" s="244"/>
      <c r="J376" s="244"/>
      <c r="K376" s="244"/>
      <c r="M376" s="134"/>
      <c r="N376" s="134"/>
      <c r="O376" s="134"/>
      <c r="P376" s="134"/>
    </row>
    <row r="377" spans="1:16" ht="13.25" hidden="1" customHeight="1" outlineLevel="1">
      <c r="A377" s="1" t="str">
        <f>IF(ISBLANK(Kyllingelår!A18),"",Kyllingelår!A18)</f>
        <v>oliven olie</v>
      </c>
      <c r="C377" s="200">
        <f>Kyllingelår!E18</f>
        <v>54</v>
      </c>
      <c r="D377" s="4" t="str">
        <f>Kyllingelår!F18</f>
        <v>spsk</v>
      </c>
      <c r="F377" s="244"/>
      <c r="G377" s="244"/>
      <c r="H377" s="244"/>
      <c r="I377" s="244"/>
      <c r="J377" s="244"/>
      <c r="K377" s="244"/>
      <c r="M377" s="134"/>
      <c r="N377" s="134"/>
      <c r="O377" s="134"/>
      <c r="P377" s="134"/>
    </row>
    <row r="378" spans="1:16" ht="13.25" hidden="1" customHeight="1" outlineLevel="1">
      <c r="A378" s="1" t="str">
        <f>IF(ISBLANK(Kyllingelår!A19),"",Kyllingelår!A19)</f>
        <v>saft fra citron/æbleeddike</v>
      </c>
      <c r="C378" s="200">
        <f>Kyllingelår!E19</f>
        <v>5.4</v>
      </c>
      <c r="D378" s="4" t="str">
        <f>Kyllingelår!F19</f>
        <v>stk</v>
      </c>
      <c r="F378" s="244"/>
      <c r="G378" s="244"/>
      <c r="H378" s="244"/>
      <c r="I378" s="244"/>
      <c r="J378" s="244"/>
      <c r="K378" s="244"/>
      <c r="M378" s="134"/>
      <c r="N378" s="134"/>
      <c r="O378" s="134"/>
      <c r="P378" s="134"/>
    </row>
    <row r="379" spans="1:16" ht="13.25" hidden="1" customHeight="1" outlineLevel="1">
      <c r="A379" s="1" t="str">
        <f>IF(ISBLANK(Kyllingelår!A20),"",Kyllingelår!A20)</f>
        <v>chilisalsa</v>
      </c>
      <c r="C379" s="200" t="str">
        <f>Kyllingelår!E20</f>
        <v xml:space="preserve"> </v>
      </c>
      <c r="D379" s="4" t="str">
        <f>Kyllingelår!F20</f>
        <v xml:space="preserve"> </v>
      </c>
      <c r="F379" s="244"/>
      <c r="G379" s="244"/>
      <c r="H379" s="244"/>
      <c r="I379" s="244"/>
      <c r="J379" s="244"/>
      <c r="K379" s="244"/>
      <c r="M379" s="134"/>
      <c r="N379" s="134"/>
      <c r="O379" s="134"/>
      <c r="P379" s="134"/>
    </row>
    <row r="380" spans="1:16" ht="13.25" hidden="1" customHeight="1" outlineLevel="1">
      <c r="C380" s="200"/>
      <c r="D380" s="4"/>
      <c r="F380" s="244"/>
      <c r="G380" s="244"/>
      <c r="H380" s="244"/>
      <c r="I380" s="244"/>
      <c r="J380" s="244"/>
      <c r="K380" s="244"/>
      <c r="M380" s="134"/>
      <c r="N380" s="134"/>
      <c r="O380" s="134"/>
      <c r="P380" s="134"/>
    </row>
    <row r="381" spans="1:16" ht="13.25" hidden="1" customHeight="1" outlineLevel="1">
      <c r="A381" s="3" t="str">
        <f>Medisterpølse!H1&amp;": "&amp;Medisterpølse!H3</f>
        <v>Aftensmad Vegetar: Vegetarfrikadeller</v>
      </c>
      <c r="C381" s="136" t="s">
        <v>432</v>
      </c>
      <c r="D381" s="137" t="s">
        <v>16</v>
      </c>
      <c r="F381" s="244"/>
      <c r="G381" s="244"/>
      <c r="H381" s="244"/>
      <c r="I381" s="244"/>
      <c r="J381" s="244"/>
      <c r="K381" s="244"/>
      <c r="M381" s="134"/>
      <c r="N381" s="134"/>
      <c r="O381" s="134"/>
      <c r="P381" s="134"/>
    </row>
    <row r="382" spans="1:16" ht="13.25" hidden="1" customHeight="1" outlineLevel="1">
      <c r="A382" s="1" t="str">
        <f>IF(ISBLANK(Kyllingelår!H6),"",Kyllingelår!H6)</f>
        <v>pitabrød</v>
      </c>
      <c r="C382" s="4">
        <f>Kyllingelår!J6</f>
        <v>8</v>
      </c>
      <c r="D382" s="4" t="str">
        <f>Kyllingelår!K6</f>
        <v>stk</v>
      </c>
      <c r="F382" s="244"/>
      <c r="G382" s="244"/>
      <c r="H382" s="244"/>
      <c r="I382" s="244"/>
      <c r="J382" s="244"/>
      <c r="K382" s="244"/>
      <c r="M382" s="134"/>
      <c r="N382" s="134"/>
      <c r="O382" s="134"/>
      <c r="P382" s="134"/>
    </row>
    <row r="383" spans="1:16" ht="13.25" hidden="1" customHeight="1" outlineLevel="1">
      <c r="A383" s="1" t="str">
        <f>IF(ISBLANK(Kyllingelår!H7),"",Kyllingelår!H7)</f>
        <v>æg</v>
      </c>
      <c r="C383" s="4">
        <f>Kyllingelår!J7</f>
        <v>6</v>
      </c>
      <c r="D383" s="4" t="str">
        <f>Kyllingelår!K7</f>
        <v>stk</v>
      </c>
      <c r="F383" s="244"/>
      <c r="G383" s="244"/>
      <c r="H383" s="244"/>
      <c r="I383" s="244"/>
      <c r="J383" s="244"/>
      <c r="K383" s="244"/>
      <c r="M383" s="134"/>
      <c r="N383" s="134"/>
      <c r="O383" s="134"/>
      <c r="P383" s="134"/>
    </row>
    <row r="384" spans="1:16" ht="13.25" hidden="1" customHeight="1" outlineLevel="1">
      <c r="A384" s="1" t="str">
        <f>IF(ISBLANK(Kyllingelår!H8),"",Kyllingelår!H8)</f>
        <v>spidskålsalat</v>
      </c>
      <c r="C384" s="4">
        <f>Kyllingelår!J8</f>
        <v>0</v>
      </c>
      <c r="D384" s="4">
        <f>Kyllingelår!K8</f>
        <v>0</v>
      </c>
      <c r="F384" s="244"/>
      <c r="G384" s="244"/>
      <c r="H384" s="244"/>
      <c r="I384" s="244"/>
      <c r="J384" s="244"/>
      <c r="K384" s="244"/>
      <c r="M384" s="134"/>
      <c r="N384" s="134"/>
      <c r="O384" s="134"/>
      <c r="P384" s="134"/>
    </row>
    <row r="385" spans="1:16" ht="13.25" hidden="1" customHeight="1" outlineLevel="1">
      <c r="A385" s="1" t="str">
        <f>IF(ISBLANK(Kyllingelår!H9),"",Kyllingelår!H9)</f>
        <v/>
      </c>
      <c r="C385" s="4">
        <f>Kyllingelår!J9</f>
        <v>0</v>
      </c>
      <c r="D385" s="4">
        <f>Kyllingelår!K9</f>
        <v>0</v>
      </c>
      <c r="F385" s="244"/>
      <c r="G385" s="244"/>
      <c r="H385" s="244"/>
      <c r="I385" s="244"/>
      <c r="J385" s="244"/>
      <c r="K385" s="244"/>
      <c r="M385" s="134"/>
      <c r="N385" s="134"/>
      <c r="O385" s="134"/>
      <c r="P385" s="134"/>
    </row>
    <row r="386" spans="1:16" ht="13.25" hidden="1" customHeight="1" outlineLevel="1">
      <c r="A386" s="1" t="str">
        <f>IF(ISBLANK(Kyllingelår!H10),"",Kyllingelår!H10)</f>
        <v/>
      </c>
      <c r="C386" s="4">
        <f>Kyllingelår!J10</f>
        <v>0</v>
      </c>
      <c r="D386" s="4">
        <f>Kyllingelår!K10</f>
        <v>0</v>
      </c>
      <c r="F386" s="244"/>
      <c r="G386" s="244"/>
      <c r="H386" s="244"/>
      <c r="I386" s="244"/>
      <c r="J386" s="244"/>
      <c r="K386" s="244"/>
      <c r="M386" s="134"/>
      <c r="N386" s="134"/>
      <c r="O386" s="134"/>
      <c r="P386" s="134"/>
    </row>
    <row r="387" spans="1:16" ht="13.25" hidden="1" customHeight="1" outlineLevel="1">
      <c r="A387" s="1" t="str">
        <f>IF(ISBLANK(Kyllingelår!H11),"",Kyllingelår!H11)</f>
        <v/>
      </c>
      <c r="C387" s="4">
        <f>Kyllingelår!J11</f>
        <v>0</v>
      </c>
      <c r="D387" s="4">
        <f>Kyllingelår!K11</f>
        <v>0</v>
      </c>
      <c r="F387" s="244"/>
      <c r="G387" s="244"/>
      <c r="H387" s="244"/>
      <c r="I387" s="244"/>
      <c r="J387" s="244"/>
      <c r="K387" s="244"/>
      <c r="M387" s="134"/>
      <c r="N387" s="134"/>
      <c r="O387" s="134"/>
      <c r="P387" s="134"/>
    </row>
    <row r="388" spans="1:16" ht="13.25" hidden="1" customHeight="1" outlineLevel="1">
      <c r="A388" s="1" t="str">
        <f>IF(ISBLANK(Kyllingelår!H12),"",Kyllingelår!H12)</f>
        <v/>
      </c>
      <c r="C388" s="4">
        <f>Kyllingelår!J12</f>
        <v>0</v>
      </c>
      <c r="D388" s="4">
        <f>Kyllingelår!K12</f>
        <v>0</v>
      </c>
      <c r="F388" s="244"/>
      <c r="G388" s="244"/>
      <c r="H388" s="244"/>
      <c r="I388" s="244"/>
      <c r="J388" s="244"/>
      <c r="K388" s="244"/>
      <c r="M388" s="134"/>
      <c r="N388" s="134"/>
      <c r="O388" s="134"/>
      <c r="P388" s="134"/>
    </row>
    <row r="389" spans="1:16" ht="13.25" hidden="1" customHeight="1" outlineLevel="1">
      <c r="A389" s="1" t="str">
        <f>IF(ISBLANK(Kyllingelår!H13),"",Kyllingelår!H13)</f>
        <v/>
      </c>
      <c r="C389" s="4">
        <f>Kyllingelår!J13</f>
        <v>0</v>
      </c>
      <c r="D389" s="4">
        <f>Kyllingelår!K13</f>
        <v>0</v>
      </c>
      <c r="F389" s="244"/>
      <c r="G389" s="244"/>
      <c r="H389" s="244"/>
      <c r="I389" s="244"/>
      <c r="J389" s="244"/>
      <c r="K389" s="244"/>
      <c r="M389" s="134"/>
      <c r="N389" s="134"/>
      <c r="O389" s="134"/>
      <c r="P389" s="134"/>
    </row>
    <row r="390" spans="1:16" ht="13.25" hidden="1" customHeight="1" outlineLevel="1">
      <c r="A390" s="1" t="str">
        <f>IF(ISBLANK(Kyllingelår!H14),"",Kyllingelår!H14)</f>
        <v/>
      </c>
      <c r="C390" s="4">
        <f>Kyllingelår!J14</f>
        <v>0</v>
      </c>
      <c r="D390" s="4">
        <f>Kyllingelår!K14</f>
        <v>0</v>
      </c>
      <c r="F390" s="244"/>
      <c r="G390" s="244"/>
      <c r="H390" s="244"/>
      <c r="I390" s="244"/>
      <c r="J390" s="244"/>
      <c r="K390" s="244"/>
      <c r="M390" s="134"/>
      <c r="N390" s="134"/>
      <c r="O390" s="134"/>
      <c r="P390" s="134"/>
    </row>
    <row r="391" spans="1:16" ht="13.25" hidden="1" customHeight="1" outlineLevel="1">
      <c r="A391" s="1" t="str">
        <f>IF(ISBLANK(Kyllingelår!H15),"",Kyllingelår!H15)</f>
        <v/>
      </c>
      <c r="C391" s="4">
        <f>Kyllingelår!J15</f>
        <v>0</v>
      </c>
      <c r="D391" s="4">
        <f>Kyllingelår!K15</f>
        <v>0</v>
      </c>
      <c r="F391" s="244"/>
      <c r="G391" s="244"/>
      <c r="H391" s="244"/>
      <c r="I391" s="244"/>
      <c r="J391" s="244"/>
      <c r="K391" s="244"/>
      <c r="M391" s="134"/>
      <c r="N391" s="134"/>
      <c r="O391" s="134"/>
      <c r="P391" s="134"/>
    </row>
    <row r="392" spans="1:16" ht="13.25" hidden="1" customHeight="1" outlineLevel="1">
      <c r="A392" s="1" t="str">
        <f>IF(ISBLANK(Kyllingelår!H16),"",Kyllingelår!H16)</f>
        <v/>
      </c>
      <c r="C392" s="4">
        <f>Kyllingelår!J16</f>
        <v>0</v>
      </c>
      <c r="D392" s="4">
        <f>Kyllingelår!K16</f>
        <v>0</v>
      </c>
      <c r="F392" s="244"/>
      <c r="G392" s="244"/>
      <c r="H392" s="244"/>
      <c r="I392" s="244"/>
      <c r="J392" s="244"/>
      <c r="K392" s="244"/>
      <c r="M392" s="134"/>
      <c r="N392" s="134"/>
      <c r="O392" s="134"/>
      <c r="P392" s="134"/>
    </row>
    <row r="393" spans="1:16" ht="13.25" hidden="1" customHeight="1" outlineLevel="1">
      <c r="A393" s="1" t="str">
        <f>IF(ISBLANK(Kyllingelår!H17),"",Kyllingelår!H17)</f>
        <v/>
      </c>
      <c r="C393" s="4">
        <f>Kyllingelår!J17</f>
        <v>0</v>
      </c>
      <c r="D393" s="4">
        <f>Kyllingelår!K17</f>
        <v>0</v>
      </c>
      <c r="F393" s="244"/>
      <c r="G393" s="244"/>
      <c r="H393" s="244"/>
      <c r="I393" s="244"/>
      <c r="J393" s="244"/>
      <c r="K393" s="244"/>
      <c r="M393" s="134"/>
      <c r="N393" s="134"/>
      <c r="O393" s="134"/>
      <c r="P393" s="134"/>
    </row>
    <row r="394" spans="1:16" ht="13.25" hidden="1" customHeight="1" outlineLevel="1">
      <c r="A394" s="1" t="str">
        <f>IF(ISBLANK(Kyllingelår!H18),"",Kyllingelår!H18)</f>
        <v/>
      </c>
      <c r="C394" s="4">
        <f>Kyllingelår!J18</f>
        <v>0</v>
      </c>
      <c r="D394" s="4">
        <f>Kyllingelår!K18</f>
        <v>0</v>
      </c>
      <c r="F394" s="244"/>
      <c r="G394" s="244"/>
      <c r="H394" s="244"/>
      <c r="I394" s="244"/>
      <c r="J394" s="244"/>
      <c r="K394" s="244"/>
      <c r="M394" s="134"/>
      <c r="N394" s="134"/>
      <c r="O394" s="134"/>
      <c r="P394" s="134"/>
    </row>
    <row r="395" spans="1:16" ht="13.25" hidden="1" customHeight="1" outlineLevel="1">
      <c r="A395" s="1" t="str">
        <f>IF(ISBLANK(Kyllingelår!H19),"",Kyllingelår!H19)</f>
        <v/>
      </c>
      <c r="C395" s="4">
        <f>Kyllingelår!J19</f>
        <v>0</v>
      </c>
      <c r="D395" s="4">
        <f>Kyllingelår!K19</f>
        <v>0</v>
      </c>
      <c r="F395" s="244"/>
      <c r="G395" s="244"/>
      <c r="H395" s="244"/>
      <c r="I395" s="244"/>
      <c r="J395" s="244"/>
      <c r="K395" s="244"/>
      <c r="M395" s="134"/>
      <c r="N395" s="134"/>
      <c r="O395" s="134"/>
      <c r="P395" s="134"/>
    </row>
    <row r="396" spans="1:16" ht="13.25" hidden="1" customHeight="1" outlineLevel="1">
      <c r="A396" s="1" t="str">
        <f>IF(ISBLANK(Kyllingelår!H20),"",Kyllingelår!H20)</f>
        <v/>
      </c>
      <c r="C396" s="4">
        <f>Kyllingelår!J20</f>
        <v>0</v>
      </c>
      <c r="D396" s="4">
        <f>Kyllingelår!K20</f>
        <v>0</v>
      </c>
      <c r="F396" s="244"/>
      <c r="G396" s="244"/>
      <c r="H396" s="244"/>
      <c r="I396" s="244"/>
      <c r="J396" s="244"/>
      <c r="K396" s="244"/>
      <c r="M396" s="134"/>
      <c r="N396" s="134"/>
      <c r="O396" s="134"/>
      <c r="P396" s="134"/>
    </row>
    <row r="397" spans="1:16" ht="13.25" hidden="1" customHeight="1" outlineLevel="1">
      <c r="C397" s="4"/>
      <c r="D397" s="4"/>
      <c r="F397" s="244"/>
      <c r="G397" s="244"/>
      <c r="H397" s="244"/>
      <c r="I397" s="244"/>
      <c r="J397" s="244"/>
      <c r="K397" s="244"/>
      <c r="M397" s="134"/>
      <c r="N397" s="134"/>
      <c r="O397" s="134"/>
      <c r="P397" s="134"/>
    </row>
    <row r="398" spans="1:16" ht="13.25" hidden="1" customHeight="1" outlineLevel="1">
      <c r="A398" s="3" t="str">
        <f>Medisterpølse!O1&amp;": "&amp;Medisterpølse!O3</f>
        <v>Dessert: Jordbær koldskål</v>
      </c>
      <c r="C398" s="136" t="s">
        <v>432</v>
      </c>
      <c r="D398" s="137" t="s">
        <v>16</v>
      </c>
      <c r="F398" s="244"/>
      <c r="G398" s="244"/>
      <c r="H398" s="244"/>
      <c r="I398" s="244"/>
      <c r="J398" s="244"/>
      <c r="K398" s="244"/>
      <c r="M398" s="134"/>
      <c r="N398" s="134"/>
      <c r="O398" s="134"/>
      <c r="P398" s="134"/>
    </row>
    <row r="399" spans="1:16" ht="13.25" hidden="1" customHeight="1" outlineLevel="1">
      <c r="A399" s="1" t="str">
        <f>IF(ISBLANK(Kyllingelår!O6),"",Kyllingelår!O6)</f>
        <v>køb grøden færdig eller</v>
      </c>
      <c r="C399" s="200" t="str">
        <f>Kyllingelår!S6</f>
        <v xml:space="preserve"> </v>
      </c>
      <c r="D399" s="4" t="str">
        <f>Kyllingelår!T6</f>
        <v xml:space="preserve"> </v>
      </c>
      <c r="F399" s="244"/>
      <c r="G399" s="244"/>
      <c r="H399" s="244"/>
      <c r="I399" s="244"/>
      <c r="J399" s="244"/>
      <c r="K399" s="244"/>
      <c r="M399" s="134"/>
      <c r="N399" s="134"/>
      <c r="O399" s="134"/>
      <c r="P399" s="134"/>
    </row>
    <row r="400" spans="1:16" ht="13.25" hidden="1" customHeight="1" outlineLevel="1">
      <c r="A400" s="1" t="str">
        <f>IF(ISBLANK(Kyllingelår!O7),"",Kyllingelår!O7)</f>
        <v/>
      </c>
      <c r="C400" s="200" t="str">
        <f>Kyllingelår!S7</f>
        <v xml:space="preserve"> </v>
      </c>
      <c r="D400" s="4" t="str">
        <f>Kyllingelår!T7</f>
        <v xml:space="preserve"> </v>
      </c>
      <c r="F400" s="244"/>
      <c r="G400" s="244"/>
      <c r="H400" s="244"/>
      <c r="I400" s="244"/>
      <c r="J400" s="244"/>
      <c r="K400" s="244"/>
      <c r="M400" s="134"/>
      <c r="N400" s="134"/>
      <c r="O400" s="134"/>
      <c r="P400" s="134"/>
    </row>
    <row r="401" spans="1:16" ht="13.25" hidden="1" customHeight="1" outlineLevel="1">
      <c r="A401" s="1" t="str">
        <f>IF(ISBLANK(Kyllingelår!O8),"",Kyllingelår!O8)</f>
        <v>jordbær</v>
      </c>
      <c r="C401" s="200">
        <f>Kyllingelår!S8</f>
        <v>2250</v>
      </c>
      <c r="D401" s="4" t="str">
        <f>Kyllingelår!T8</f>
        <v>g</v>
      </c>
      <c r="F401" s="244"/>
      <c r="G401" s="244"/>
      <c r="H401" s="244"/>
      <c r="I401" s="244"/>
      <c r="J401" s="244"/>
      <c r="K401" s="244"/>
      <c r="M401" s="134"/>
      <c r="N401" s="134"/>
      <c r="O401" s="134"/>
      <c r="P401" s="134"/>
    </row>
    <row r="402" spans="1:16" ht="13.25" hidden="1" customHeight="1" outlineLevel="1">
      <c r="A402" s="1" t="str">
        <f>IF(ISBLANK(Kyllingelår!O9),"",Kyllingelår!O9)</f>
        <v>hindbær</v>
      </c>
      <c r="C402" s="200">
        <f>Kyllingelår!S9</f>
        <v>2250</v>
      </c>
      <c r="D402" s="4" t="str">
        <f>Kyllingelår!T9</f>
        <v>g</v>
      </c>
      <c r="F402" s="244"/>
      <c r="G402" s="244"/>
      <c r="H402" s="244"/>
      <c r="I402" s="244"/>
      <c r="J402" s="244"/>
      <c r="K402" s="244"/>
      <c r="M402" s="134"/>
      <c r="N402" s="134"/>
      <c r="O402" s="134"/>
      <c r="P402" s="134"/>
    </row>
    <row r="403" spans="1:16" ht="13.25" hidden="1" customHeight="1" outlineLevel="1">
      <c r="A403" s="1" t="str">
        <f>IF(ISBLANK(Kyllingelår!O10),"",Kyllingelår!O10)</f>
        <v>ribs</v>
      </c>
      <c r="C403" s="200">
        <f>Kyllingelår!S10</f>
        <v>2250</v>
      </c>
      <c r="D403" s="4" t="str">
        <f>Kyllingelår!T10</f>
        <v>g</v>
      </c>
      <c r="F403" s="244"/>
      <c r="G403" s="244"/>
      <c r="H403" s="244"/>
      <c r="I403" s="244"/>
      <c r="J403" s="244"/>
      <c r="K403" s="244"/>
      <c r="M403" s="134"/>
      <c r="N403" s="134"/>
      <c r="O403" s="134"/>
      <c r="P403" s="134"/>
    </row>
    <row r="404" spans="1:16" ht="13.25" hidden="1" customHeight="1" outlineLevel="1">
      <c r="A404" s="1" t="str">
        <f>IF(ISBLANK(Kyllingelår!O11),"",Kyllingelår!O11)</f>
        <v>solbær</v>
      </c>
      <c r="C404" s="200">
        <f>Kyllingelår!S11</f>
        <v>2250</v>
      </c>
      <c r="D404" s="4" t="str">
        <f>Kyllingelår!T11</f>
        <v>g</v>
      </c>
      <c r="F404" s="244"/>
      <c r="G404" s="244"/>
      <c r="H404" s="244"/>
      <c r="I404" s="244"/>
      <c r="J404" s="244"/>
      <c r="K404" s="244"/>
      <c r="M404" s="134"/>
      <c r="N404" s="134"/>
      <c r="O404" s="134"/>
      <c r="P404" s="134"/>
    </row>
    <row r="405" spans="1:16" ht="13.25" hidden="1" customHeight="1" outlineLevel="1">
      <c r="A405" s="1" t="str">
        <f>IF(ISBLANK(Kyllingelår!O12),"",Kyllingelår!O12)</f>
        <v>sukker</v>
      </c>
      <c r="C405" s="200">
        <f>Kyllingelår!S12</f>
        <v>2250</v>
      </c>
      <c r="D405" s="4" t="str">
        <f>Kyllingelår!T12</f>
        <v>g</v>
      </c>
      <c r="F405" s="244"/>
      <c r="G405" s="244"/>
      <c r="H405" s="244"/>
      <c r="I405" s="244"/>
      <c r="J405" s="244"/>
      <c r="K405" s="244"/>
      <c r="M405" s="134"/>
      <c r="N405" s="134"/>
      <c r="O405" s="134"/>
      <c r="P405" s="134"/>
    </row>
    <row r="406" spans="1:16" ht="13.25" hidden="1" customHeight="1" outlineLevel="1">
      <c r="A406" s="1" t="str">
        <f>IF(ISBLANK(Kyllingelår!O13),"",Kyllingelår!O13)</f>
        <v>kartoffelmel</v>
      </c>
      <c r="C406" s="200">
        <f>Kyllingelår!S13</f>
        <v>13.5</v>
      </c>
      <c r="D406" s="4" t="str">
        <f>Kyllingelår!T13</f>
        <v>spsk</v>
      </c>
      <c r="F406" s="244"/>
      <c r="G406" s="244"/>
      <c r="H406" s="244"/>
      <c r="I406" s="244"/>
      <c r="J406" s="244"/>
      <c r="K406" s="244"/>
      <c r="M406" s="134"/>
      <c r="N406" s="134"/>
      <c r="O406" s="134"/>
      <c r="P406" s="134"/>
    </row>
    <row r="407" spans="1:16" ht="13.25" hidden="1" customHeight="1" outlineLevel="1">
      <c r="A407" s="1" t="str">
        <f>IF(ISBLANK(Kyllingelår!O14),"",Kyllingelår!O14)</f>
        <v>vand</v>
      </c>
      <c r="C407" s="200">
        <f>Kyllingelår!S14</f>
        <v>18</v>
      </c>
      <c r="D407" s="4" t="str">
        <f>Kyllingelår!T14</f>
        <v>dl</v>
      </c>
      <c r="F407" s="244"/>
      <c r="G407" s="244"/>
      <c r="H407" s="244"/>
      <c r="I407" s="244"/>
      <c r="J407" s="244"/>
      <c r="K407" s="244"/>
      <c r="M407" s="134"/>
      <c r="N407" s="134"/>
      <c r="O407" s="134"/>
      <c r="P407" s="134"/>
    </row>
    <row r="408" spans="1:16" ht="13.25" hidden="1" customHeight="1" outlineLevel="1">
      <c r="A408" s="1" t="str">
        <f>IF(ISBLANK(Kyllingelår!O15),"",Kyllingelår!O15)</f>
        <v>piskefløde/sødmælk</v>
      </c>
      <c r="C408" s="200">
        <f>Kyllingelår!S15</f>
        <v>18</v>
      </c>
      <c r="D408" s="4" t="str">
        <f>Kyllingelår!T15</f>
        <v>dl</v>
      </c>
      <c r="F408" s="244"/>
      <c r="G408" s="244"/>
      <c r="H408" s="244"/>
      <c r="I408" s="244"/>
      <c r="J408" s="244"/>
      <c r="K408" s="244"/>
      <c r="M408" s="134"/>
      <c r="N408" s="134"/>
      <c r="O408" s="134"/>
      <c r="P408" s="134"/>
    </row>
    <row r="409" spans="1:16" ht="13.25" hidden="1" customHeight="1" outlineLevel="1">
      <c r="A409" s="1" t="str">
        <f>IF(ISBLANK(Kyllingelår!O16),"",Kyllingelår!O16)</f>
        <v/>
      </c>
      <c r="C409" s="200" t="str">
        <f>Kyllingelår!S16</f>
        <v xml:space="preserve"> </v>
      </c>
      <c r="D409" s="4" t="str">
        <f>Kyllingelår!T16</f>
        <v xml:space="preserve"> </v>
      </c>
      <c r="F409" s="244"/>
      <c r="G409" s="244"/>
      <c r="H409" s="244"/>
      <c r="I409" s="244"/>
      <c r="J409" s="244"/>
      <c r="K409" s="244"/>
      <c r="M409" s="134"/>
      <c r="N409" s="134"/>
      <c r="O409" s="134"/>
      <c r="P409" s="134"/>
    </row>
    <row r="410" spans="1:16" ht="13.25" hidden="1" customHeight="1" outlineLevel="1">
      <c r="A410" s="1" t="str">
        <f>IF(ISBLANK(Kyllingelår!O17),"",Kyllingelår!O17)</f>
        <v/>
      </c>
      <c r="C410" s="200" t="str">
        <f>Kyllingelår!S17</f>
        <v xml:space="preserve"> </v>
      </c>
      <c r="D410" s="4" t="str">
        <f>Kyllingelår!T17</f>
        <v xml:space="preserve"> </v>
      </c>
      <c r="F410" s="244"/>
      <c r="G410" s="244"/>
      <c r="H410" s="244"/>
      <c r="I410" s="244"/>
      <c r="J410" s="244"/>
      <c r="K410" s="244"/>
      <c r="M410" s="134"/>
      <c r="N410" s="134"/>
      <c r="O410" s="134"/>
      <c r="P410" s="134"/>
    </row>
    <row r="411" spans="1:16" ht="13.25" hidden="1" customHeight="1" outlineLevel="1">
      <c r="A411" s="1" t="str">
        <f>IF(ISBLANK(Kyllingelår!O18),"",Kyllingelår!O18)</f>
        <v/>
      </c>
      <c r="C411" s="200" t="str">
        <f>Kyllingelår!S18</f>
        <v xml:space="preserve"> </v>
      </c>
      <c r="D411" s="4" t="str">
        <f>Kyllingelår!T18</f>
        <v xml:space="preserve"> </v>
      </c>
      <c r="F411" s="244"/>
      <c r="G411" s="244"/>
      <c r="H411" s="244"/>
      <c r="I411" s="244"/>
      <c r="J411" s="244"/>
      <c r="K411" s="244"/>
      <c r="M411" s="134"/>
      <c r="N411" s="134"/>
      <c r="O411" s="134"/>
      <c r="P411" s="134"/>
    </row>
    <row r="412" spans="1:16" ht="13.25" hidden="1" customHeight="1" outlineLevel="1">
      <c r="A412" s="1" t="str">
        <f>IF(ISBLANK(Kyllingelår!O19),"",Kyllingelår!O19)</f>
        <v/>
      </c>
      <c r="C412" s="200" t="str">
        <f>Kyllingelår!S19</f>
        <v xml:space="preserve"> </v>
      </c>
      <c r="D412" s="4" t="str">
        <f>Kyllingelår!T19</f>
        <v xml:space="preserve"> </v>
      </c>
      <c r="F412" s="244"/>
      <c r="G412" s="244"/>
      <c r="H412" s="244"/>
      <c r="I412" s="244"/>
      <c r="J412" s="244"/>
      <c r="K412" s="244"/>
      <c r="M412" s="134"/>
      <c r="N412" s="134"/>
      <c r="O412" s="134"/>
      <c r="P412" s="134"/>
    </row>
    <row r="413" spans="1:16" ht="13.25" hidden="1" customHeight="1" outlineLevel="1">
      <c r="A413" s="1" t="str">
        <f>IF(ISBLANK(Kyllingelår!O20),"",Kyllingelår!O20)</f>
        <v/>
      </c>
      <c r="C413" s="200" t="str">
        <f>Kyllingelår!S20</f>
        <v xml:space="preserve"> </v>
      </c>
      <c r="D413" s="4" t="str">
        <f>Kyllingelår!T20</f>
        <v xml:space="preserve"> </v>
      </c>
      <c r="F413" s="244"/>
      <c r="G413" s="244"/>
      <c r="H413" s="244"/>
      <c r="I413" s="244"/>
      <c r="J413" s="244"/>
      <c r="K413" s="244"/>
      <c r="M413" s="134"/>
      <c r="N413" s="134"/>
      <c r="O413" s="134"/>
      <c r="P413" s="134"/>
    </row>
    <row r="414" spans="1:16" ht="13.25" customHeight="1" collapsed="1">
      <c r="F414" s="244"/>
      <c r="G414" s="244"/>
      <c r="H414" s="244"/>
      <c r="I414" s="244"/>
      <c r="J414" s="244"/>
      <c r="K414" s="244"/>
      <c r="M414" s="134"/>
      <c r="N414" s="134"/>
      <c r="O414" s="134"/>
      <c r="P414" s="134"/>
    </row>
    <row r="415" spans="1:16" ht="14.25" customHeight="1">
      <c r="A415" s="4" t="s">
        <v>93</v>
      </c>
      <c r="B415" s="4" t="str">
        <f>I2</f>
        <v>Lørdag</v>
      </c>
      <c r="C415" s="4">
        <f>I6</f>
        <v>0</v>
      </c>
      <c r="D415" s="4">
        <f>I7</f>
        <v>0</v>
      </c>
      <c r="E415" s="4">
        <f>C415+D415</f>
        <v>0</v>
      </c>
      <c r="F415" s="243" t="s">
        <v>370</v>
      </c>
      <c r="G415" s="243"/>
      <c r="H415" s="243"/>
      <c r="I415" s="243"/>
      <c r="J415" s="243"/>
      <c r="K415" s="243"/>
      <c r="M415" s="134"/>
      <c r="N415" s="134"/>
      <c r="O415" s="134"/>
      <c r="P415" s="134"/>
    </row>
    <row r="416" spans="1:16" ht="13.25" customHeight="1">
      <c r="A416" s="134"/>
      <c r="B416" s="134"/>
      <c r="F416" s="244"/>
      <c r="G416" s="244"/>
      <c r="H416" s="244"/>
      <c r="I416" s="244"/>
      <c r="J416" s="244"/>
      <c r="K416" s="244"/>
      <c r="L416" s="134"/>
      <c r="M416" s="134"/>
      <c r="N416" s="134"/>
      <c r="O416" s="134"/>
      <c r="P416" s="134"/>
    </row>
    <row r="417" spans="1:16" ht="14.25" customHeight="1">
      <c r="A417" s="4" t="s">
        <v>94</v>
      </c>
      <c r="B417" s="4" t="str">
        <f>J2</f>
        <v>Søndag</v>
      </c>
      <c r="C417" s="4">
        <f>J6</f>
        <v>0</v>
      </c>
      <c r="D417" s="4">
        <f>J7</f>
        <v>0</v>
      </c>
      <c r="E417" s="4">
        <f>C417+D417</f>
        <v>0</v>
      </c>
      <c r="F417" s="243" t="s">
        <v>370</v>
      </c>
      <c r="G417" s="243"/>
      <c r="H417" s="243"/>
      <c r="I417" s="243"/>
      <c r="J417" s="243"/>
      <c r="K417" s="243"/>
      <c r="M417" s="134"/>
      <c r="N417" s="134"/>
      <c r="O417" s="134"/>
      <c r="P417" s="134"/>
    </row>
    <row r="418" spans="1:16">
      <c r="A418" s="134"/>
      <c r="B418" s="134"/>
      <c r="C418" s="134"/>
      <c r="D418" s="134"/>
      <c r="E418" s="134"/>
      <c r="F418" s="134"/>
      <c r="G418" s="163"/>
      <c r="H418" s="163"/>
      <c r="I418" s="134"/>
      <c r="J418" s="134"/>
      <c r="K418" s="134"/>
      <c r="M418" s="134"/>
      <c r="N418" s="134"/>
      <c r="O418" s="134"/>
      <c r="P418" s="134"/>
    </row>
    <row r="419" spans="1:16" ht="14.25" customHeight="1">
      <c r="A419" s="4" t="s">
        <v>289</v>
      </c>
      <c r="B419" s="4"/>
      <c r="C419" s="4"/>
      <c r="D419" s="4"/>
      <c r="E419" s="4"/>
      <c r="F419" s="243" t="s">
        <v>370</v>
      </c>
      <c r="G419" s="243"/>
      <c r="H419" s="243"/>
      <c r="I419" s="243"/>
      <c r="J419" s="243"/>
      <c r="K419" s="243"/>
      <c r="M419" s="134"/>
      <c r="N419" s="134"/>
      <c r="O419" s="134"/>
      <c r="P419" s="134"/>
    </row>
    <row r="420" spans="1:16">
      <c r="A420" s="134"/>
      <c r="B420" s="134"/>
      <c r="C420" s="134"/>
      <c r="D420" s="134"/>
      <c r="E420" s="134"/>
      <c r="F420" s="134"/>
      <c r="G420" s="163"/>
      <c r="H420" s="163"/>
      <c r="I420" s="134"/>
      <c r="J420" s="134"/>
      <c r="K420" s="134"/>
      <c r="M420" s="134"/>
      <c r="N420" s="134"/>
      <c r="O420" s="134"/>
      <c r="P420" s="134"/>
    </row>
    <row r="421" spans="1:16" ht="14.25" customHeight="1">
      <c r="A421" s="4"/>
      <c r="B421" s="4"/>
      <c r="C421" s="4"/>
      <c r="D421" s="4"/>
      <c r="E421" s="71"/>
      <c r="F421" s="245"/>
      <c r="G421" s="245"/>
      <c r="H421" s="245"/>
      <c r="I421" s="245"/>
      <c r="J421" s="245"/>
      <c r="K421" s="245"/>
      <c r="M421" s="134"/>
      <c r="N421" s="134"/>
      <c r="O421" s="134"/>
      <c r="P421" s="134"/>
    </row>
    <row r="422" spans="1:16" ht="14.25" customHeight="1">
      <c r="E422" s="9"/>
      <c r="M422" s="134"/>
      <c r="N422" s="134"/>
      <c r="O422" s="134"/>
      <c r="P422" s="134"/>
    </row>
    <row r="423" spans="1:16">
      <c r="M423" s="134"/>
      <c r="N423" s="134"/>
      <c r="O423" s="134"/>
      <c r="P423" s="134"/>
    </row>
    <row r="424" spans="1:16">
      <c r="M424" s="134"/>
      <c r="N424" s="134"/>
      <c r="O424" s="134"/>
      <c r="P424" s="134"/>
    </row>
    <row r="425" spans="1:16">
      <c r="M425" s="134"/>
      <c r="N425" s="134"/>
      <c r="O425" s="134"/>
      <c r="P425" s="134"/>
    </row>
    <row r="426" spans="1:16">
      <c r="M426" s="134"/>
      <c r="N426" s="134"/>
      <c r="O426" s="134"/>
      <c r="P426" s="134"/>
    </row>
  </sheetData>
  <mergeCells count="274">
    <mergeCell ref="F153:K153"/>
    <mergeCell ref="F154:K154"/>
    <mergeCell ref="F156:K156"/>
    <mergeCell ref="F157:K157"/>
    <mergeCell ref="F417:K417"/>
    <mergeCell ref="F421:K421"/>
    <mergeCell ref="K9:L9"/>
    <mergeCell ref="I9:J9"/>
    <mergeCell ref="F58:K58"/>
    <mergeCell ref="F59:K59"/>
    <mergeCell ref="F104:K104"/>
    <mergeCell ref="F151:K151"/>
    <mergeCell ref="F258:K258"/>
    <mergeCell ref="F311:K311"/>
    <mergeCell ref="F363:K363"/>
    <mergeCell ref="F415:K415"/>
    <mergeCell ref="F206:K206"/>
    <mergeCell ref="G9:H9"/>
    <mergeCell ref="F152:K152"/>
    <mergeCell ref="F163:K163"/>
    <mergeCell ref="F164:K164"/>
    <mergeCell ref="F165:K165"/>
    <mergeCell ref="F166:K166"/>
    <mergeCell ref="F167:K167"/>
    <mergeCell ref="F158:K158"/>
    <mergeCell ref="F159:K159"/>
    <mergeCell ref="F160:K160"/>
    <mergeCell ref="F161:K161"/>
    <mergeCell ref="F162:K162"/>
    <mergeCell ref="F173:K173"/>
    <mergeCell ref="F174:K174"/>
    <mergeCell ref="F175:K175"/>
    <mergeCell ref="F176:K176"/>
    <mergeCell ref="F177:K177"/>
    <mergeCell ref="F168:K168"/>
    <mergeCell ref="F169:K169"/>
    <mergeCell ref="F170:K170"/>
    <mergeCell ref="F171:K171"/>
    <mergeCell ref="F172:K172"/>
    <mergeCell ref="F183:K183"/>
    <mergeCell ref="F184:K184"/>
    <mergeCell ref="F185:K185"/>
    <mergeCell ref="F186:K186"/>
    <mergeCell ref="F187:K187"/>
    <mergeCell ref="F178:K178"/>
    <mergeCell ref="F179:K179"/>
    <mergeCell ref="F180:K180"/>
    <mergeCell ref="F181:K181"/>
    <mergeCell ref="F182:K182"/>
    <mergeCell ref="F193:K193"/>
    <mergeCell ref="F194:K194"/>
    <mergeCell ref="F195:K195"/>
    <mergeCell ref="F196:K196"/>
    <mergeCell ref="F197:K197"/>
    <mergeCell ref="F188:K188"/>
    <mergeCell ref="F189:K189"/>
    <mergeCell ref="F190:K190"/>
    <mergeCell ref="F191:K191"/>
    <mergeCell ref="F192:K192"/>
    <mergeCell ref="F203:K203"/>
    <mergeCell ref="F204:K204"/>
    <mergeCell ref="F205:K205"/>
    <mergeCell ref="F207:K207"/>
    <mergeCell ref="F208:K208"/>
    <mergeCell ref="F198:K198"/>
    <mergeCell ref="F199:K199"/>
    <mergeCell ref="F200:K200"/>
    <mergeCell ref="F201:K201"/>
    <mergeCell ref="F202:K202"/>
    <mergeCell ref="F214:K214"/>
    <mergeCell ref="F215:K215"/>
    <mergeCell ref="F216:K216"/>
    <mergeCell ref="F217:K217"/>
    <mergeCell ref="F218:K218"/>
    <mergeCell ref="F209:K209"/>
    <mergeCell ref="F210:K210"/>
    <mergeCell ref="F211:K211"/>
    <mergeCell ref="F212:K212"/>
    <mergeCell ref="F213:K213"/>
    <mergeCell ref="F224:K224"/>
    <mergeCell ref="F225:K225"/>
    <mergeCell ref="F226:K226"/>
    <mergeCell ref="F227:K227"/>
    <mergeCell ref="F228:K228"/>
    <mergeCell ref="F219:K219"/>
    <mergeCell ref="F220:K220"/>
    <mergeCell ref="F221:K221"/>
    <mergeCell ref="F222:K222"/>
    <mergeCell ref="F223:K223"/>
    <mergeCell ref="F234:K234"/>
    <mergeCell ref="F235:K235"/>
    <mergeCell ref="F236:K236"/>
    <mergeCell ref="F237:K237"/>
    <mergeCell ref="F238:K238"/>
    <mergeCell ref="F229:K229"/>
    <mergeCell ref="F230:K230"/>
    <mergeCell ref="F231:K231"/>
    <mergeCell ref="F232:K232"/>
    <mergeCell ref="F233:K233"/>
    <mergeCell ref="F243:K243"/>
    <mergeCell ref="F244:K244"/>
    <mergeCell ref="F245:K245"/>
    <mergeCell ref="F246:K246"/>
    <mergeCell ref="F247:K247"/>
    <mergeCell ref="F239:K239"/>
    <mergeCell ref="F240:K240"/>
    <mergeCell ref="F241:K241"/>
    <mergeCell ref="F242:K242"/>
    <mergeCell ref="F253:K253"/>
    <mergeCell ref="F254:K254"/>
    <mergeCell ref="F255:K255"/>
    <mergeCell ref="F256:K256"/>
    <mergeCell ref="F248:K248"/>
    <mergeCell ref="F249:K249"/>
    <mergeCell ref="F250:K250"/>
    <mergeCell ref="F251:K251"/>
    <mergeCell ref="F252:K252"/>
    <mergeCell ref="F262:K262"/>
    <mergeCell ref="F263:K263"/>
    <mergeCell ref="F264:K264"/>
    <mergeCell ref="F265:K265"/>
    <mergeCell ref="F266:K266"/>
    <mergeCell ref="F257:K257"/>
    <mergeCell ref="F259:K259"/>
    <mergeCell ref="F260:K260"/>
    <mergeCell ref="F261:K261"/>
    <mergeCell ref="F272:K272"/>
    <mergeCell ref="F273:K273"/>
    <mergeCell ref="F274:K274"/>
    <mergeCell ref="F275:K275"/>
    <mergeCell ref="F276:K276"/>
    <mergeCell ref="F267:K267"/>
    <mergeCell ref="F268:K268"/>
    <mergeCell ref="F269:K269"/>
    <mergeCell ref="F270:K270"/>
    <mergeCell ref="F271:K271"/>
    <mergeCell ref="F282:K282"/>
    <mergeCell ref="F283:K283"/>
    <mergeCell ref="F284:K284"/>
    <mergeCell ref="F285:K285"/>
    <mergeCell ref="F286:K286"/>
    <mergeCell ref="F277:K277"/>
    <mergeCell ref="F278:K278"/>
    <mergeCell ref="F279:K279"/>
    <mergeCell ref="F280:K280"/>
    <mergeCell ref="F281:K281"/>
    <mergeCell ref="F292:K292"/>
    <mergeCell ref="F293:K293"/>
    <mergeCell ref="F294:K294"/>
    <mergeCell ref="F295:K295"/>
    <mergeCell ref="F287:K287"/>
    <mergeCell ref="F288:K288"/>
    <mergeCell ref="F289:K289"/>
    <mergeCell ref="F290:K290"/>
    <mergeCell ref="F291:K291"/>
    <mergeCell ref="F301:K301"/>
    <mergeCell ref="F302:K302"/>
    <mergeCell ref="F303:K303"/>
    <mergeCell ref="F304:K304"/>
    <mergeCell ref="F305:K305"/>
    <mergeCell ref="F296:K296"/>
    <mergeCell ref="F297:K297"/>
    <mergeCell ref="F298:K298"/>
    <mergeCell ref="F299:K299"/>
    <mergeCell ref="F300:K300"/>
    <mergeCell ref="F312:K312"/>
    <mergeCell ref="F313:K313"/>
    <mergeCell ref="F314:K314"/>
    <mergeCell ref="F315:K315"/>
    <mergeCell ref="F316:K316"/>
    <mergeCell ref="F306:K306"/>
    <mergeCell ref="F307:K307"/>
    <mergeCell ref="F308:K308"/>
    <mergeCell ref="F309:K309"/>
    <mergeCell ref="F310:K310"/>
    <mergeCell ref="F322:K322"/>
    <mergeCell ref="F323:K323"/>
    <mergeCell ref="F324:K324"/>
    <mergeCell ref="F325:K325"/>
    <mergeCell ref="F326:K326"/>
    <mergeCell ref="F317:K317"/>
    <mergeCell ref="F318:K318"/>
    <mergeCell ref="F319:K319"/>
    <mergeCell ref="F320:K320"/>
    <mergeCell ref="F321:K321"/>
    <mergeCell ref="F332:K332"/>
    <mergeCell ref="F333:K333"/>
    <mergeCell ref="F334:K334"/>
    <mergeCell ref="F335:K335"/>
    <mergeCell ref="F336:K336"/>
    <mergeCell ref="F327:K327"/>
    <mergeCell ref="F328:K328"/>
    <mergeCell ref="F329:K329"/>
    <mergeCell ref="F330:K330"/>
    <mergeCell ref="F331:K331"/>
    <mergeCell ref="F342:K342"/>
    <mergeCell ref="F343:K343"/>
    <mergeCell ref="F344:K344"/>
    <mergeCell ref="F345:K345"/>
    <mergeCell ref="F337:K337"/>
    <mergeCell ref="F338:K338"/>
    <mergeCell ref="F339:K339"/>
    <mergeCell ref="F340:K340"/>
    <mergeCell ref="F341:K341"/>
    <mergeCell ref="F351:K351"/>
    <mergeCell ref="F352:K352"/>
    <mergeCell ref="F353:K353"/>
    <mergeCell ref="F354:K354"/>
    <mergeCell ref="F355:K355"/>
    <mergeCell ref="F346:K346"/>
    <mergeCell ref="F347:K347"/>
    <mergeCell ref="F348:K348"/>
    <mergeCell ref="F349:K349"/>
    <mergeCell ref="F350:K350"/>
    <mergeCell ref="F361:K361"/>
    <mergeCell ref="F362:K362"/>
    <mergeCell ref="F364:K364"/>
    <mergeCell ref="F365:K365"/>
    <mergeCell ref="F356:K356"/>
    <mergeCell ref="F357:K357"/>
    <mergeCell ref="F358:K358"/>
    <mergeCell ref="F359:K359"/>
    <mergeCell ref="F360:K360"/>
    <mergeCell ref="F371:K371"/>
    <mergeCell ref="F372:K372"/>
    <mergeCell ref="F373:K373"/>
    <mergeCell ref="F374:K374"/>
    <mergeCell ref="F375:K375"/>
    <mergeCell ref="F366:K366"/>
    <mergeCell ref="F367:K367"/>
    <mergeCell ref="F368:K368"/>
    <mergeCell ref="F369:K369"/>
    <mergeCell ref="F370:K370"/>
    <mergeCell ref="F381:K381"/>
    <mergeCell ref="F382:K382"/>
    <mergeCell ref="F383:K383"/>
    <mergeCell ref="F384:K384"/>
    <mergeCell ref="F385:K385"/>
    <mergeCell ref="F376:K376"/>
    <mergeCell ref="F377:K377"/>
    <mergeCell ref="F378:K378"/>
    <mergeCell ref="F379:K379"/>
    <mergeCell ref="F380:K380"/>
    <mergeCell ref="F391:K391"/>
    <mergeCell ref="F392:K392"/>
    <mergeCell ref="F393:K393"/>
    <mergeCell ref="F394:K394"/>
    <mergeCell ref="F395:K395"/>
    <mergeCell ref="F386:K386"/>
    <mergeCell ref="F387:K387"/>
    <mergeCell ref="F388:K388"/>
    <mergeCell ref="F389:K389"/>
    <mergeCell ref="F390:K390"/>
    <mergeCell ref="F400:K400"/>
    <mergeCell ref="F401:K401"/>
    <mergeCell ref="F402:K402"/>
    <mergeCell ref="F403:K403"/>
    <mergeCell ref="F404:K404"/>
    <mergeCell ref="F396:K396"/>
    <mergeCell ref="F397:K397"/>
    <mergeCell ref="F398:K398"/>
    <mergeCell ref="F399:K399"/>
    <mergeCell ref="F419:K419"/>
    <mergeCell ref="F414:K414"/>
    <mergeCell ref="F416:K416"/>
    <mergeCell ref="F410:K410"/>
    <mergeCell ref="F411:K411"/>
    <mergeCell ref="F412:K412"/>
    <mergeCell ref="F413:K413"/>
    <mergeCell ref="F405:K405"/>
    <mergeCell ref="F406:K406"/>
    <mergeCell ref="F407:K407"/>
    <mergeCell ref="F408:K408"/>
    <mergeCell ref="F409:K409"/>
  </mergeCells>
  <phoneticPr fontId="0" type="noConversion"/>
  <pageMargins left="0.23622047244094491" right="0.11811023622047245" top="0.70866141732283472" bottom="0.11811023622047245" header="0.31496062992125984" footer="0.11811023622047245"/>
  <pageSetup paperSize="9" scale="70" orientation="landscape" r:id="rId1"/>
  <ignoredErrors>
    <ignoredError sqref="B104 B151"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3">
    <tabColor rgb="FF800000"/>
  </sheetPr>
  <dimension ref="A1:T73"/>
  <sheetViews>
    <sheetView zoomScale="60" zoomScaleNormal="60" workbookViewId="0">
      <selection activeCell="H1" sqref="H1:M1"/>
    </sheetView>
  </sheetViews>
  <sheetFormatPr baseColWidth="10" defaultColWidth="8.83203125" defaultRowHeight="13"/>
  <cols>
    <col min="1" max="1" width="4.33203125" customWidth="1"/>
    <col min="2" max="2" width="30.6640625" customWidth="1"/>
    <col min="3" max="3" width="6.6640625" customWidth="1"/>
    <col min="4" max="4" width="7.6640625" customWidth="1"/>
    <col min="5" max="5" width="8.6640625" customWidth="1"/>
    <col min="6" max="6" width="7.6640625" customWidth="1"/>
    <col min="7" max="7" width="3.1640625" customWidth="1"/>
    <col min="8" max="8" width="4.33203125" customWidth="1"/>
    <col min="9" max="9" width="30.6640625" customWidth="1"/>
    <col min="10" max="10" width="6.6640625" customWidth="1"/>
    <col min="11" max="11" width="7.6640625" customWidth="1"/>
    <col min="12" max="12" width="8.6640625" customWidth="1"/>
    <col min="13" max="13" width="7.6640625" customWidth="1"/>
    <col min="14" max="14" width="3.1640625" customWidth="1"/>
    <col min="15" max="15" width="4.33203125" customWidth="1"/>
    <col min="16" max="16" width="30.6640625" customWidth="1"/>
    <col min="17" max="17" width="6.6640625" customWidth="1"/>
    <col min="18" max="18" width="7.6640625" customWidth="1"/>
    <col min="19" max="19" width="8.6640625" customWidth="1"/>
    <col min="20" max="20" width="7.6640625" customWidth="1"/>
  </cols>
  <sheetData>
    <row r="1" spans="1:20" ht="25" thickBot="1">
      <c r="A1" s="269" t="s">
        <v>83</v>
      </c>
      <c r="B1" s="270"/>
      <c r="C1" s="270"/>
      <c r="D1" s="270"/>
      <c r="E1" s="270"/>
      <c r="F1" s="271"/>
      <c r="H1" s="269" t="s">
        <v>84</v>
      </c>
      <c r="I1" s="270"/>
      <c r="J1" s="270"/>
      <c r="K1" s="270"/>
      <c r="L1" s="270"/>
      <c r="M1" s="271"/>
      <c r="O1" s="269" t="s">
        <v>85</v>
      </c>
      <c r="P1" s="270"/>
      <c r="Q1" s="270"/>
      <c r="R1" s="270"/>
      <c r="S1" s="270"/>
      <c r="T1" s="271"/>
    </row>
    <row r="2" spans="1:20" ht="14" thickBot="1">
      <c r="A2" s="21"/>
      <c r="F2" s="22"/>
      <c r="H2" s="21"/>
      <c r="M2" s="22"/>
      <c r="O2" s="21"/>
      <c r="T2" s="22"/>
    </row>
    <row r="3" spans="1:20" ht="24">
      <c r="A3" s="249" t="s">
        <v>328</v>
      </c>
      <c r="B3" s="250"/>
      <c r="C3" s="250"/>
      <c r="D3" s="250"/>
      <c r="E3" s="250"/>
      <c r="F3" s="251"/>
      <c r="H3" s="249" t="s">
        <v>400</v>
      </c>
      <c r="I3" s="250"/>
      <c r="J3" s="250"/>
      <c r="K3" s="250"/>
      <c r="L3" s="250"/>
      <c r="M3" s="251"/>
      <c r="O3" s="249" t="s">
        <v>401</v>
      </c>
      <c r="P3" s="250"/>
      <c r="Q3" s="250"/>
      <c r="R3" s="250"/>
      <c r="S3" s="250"/>
      <c r="T3" s="251"/>
    </row>
    <row r="4" spans="1:20" ht="20">
      <c r="A4" s="267"/>
      <c r="B4" s="268"/>
      <c r="C4" s="268"/>
      <c r="D4" s="16" t="s">
        <v>99</v>
      </c>
      <c r="F4" s="17" t="s">
        <v>70</v>
      </c>
      <c r="H4" s="267"/>
      <c r="I4" s="268"/>
      <c r="J4" s="268"/>
      <c r="K4" s="16" t="s">
        <v>99</v>
      </c>
      <c r="M4" s="17" t="s">
        <v>70</v>
      </c>
      <c r="O4" s="267"/>
      <c r="P4" s="268"/>
      <c r="Q4" s="268"/>
      <c r="R4" s="16" t="s">
        <v>99</v>
      </c>
      <c r="T4" s="17" t="s">
        <v>70</v>
      </c>
    </row>
    <row r="5" spans="1:20" ht="20">
      <c r="A5" s="80" t="s">
        <v>82</v>
      </c>
      <c r="B5" s="81"/>
      <c r="C5" s="215">
        <v>4</v>
      </c>
      <c r="D5" s="215" t="s">
        <v>49</v>
      </c>
      <c r="E5" s="81">
        <f>Indkøbsliste!B6</f>
        <v>27</v>
      </c>
      <c r="F5" s="82" t="s">
        <v>49</v>
      </c>
      <c r="H5" s="80" t="s">
        <v>82</v>
      </c>
      <c r="I5" s="81"/>
      <c r="J5" s="215">
        <v>2</v>
      </c>
      <c r="K5" s="215" t="s">
        <v>49</v>
      </c>
      <c r="L5" s="81">
        <f>Indkøbsliste!B7</f>
        <v>0</v>
      </c>
      <c r="M5" s="82" t="s">
        <v>49</v>
      </c>
      <c r="O5" s="80" t="s">
        <v>82</v>
      </c>
      <c r="P5" s="81"/>
      <c r="Q5" s="215">
        <v>4</v>
      </c>
      <c r="R5" s="215" t="s">
        <v>49</v>
      </c>
      <c r="S5" s="81">
        <f>E5+L5</f>
        <v>27</v>
      </c>
      <c r="T5" s="82" t="s">
        <v>49</v>
      </c>
    </row>
    <row r="6" spans="1:20" ht="19">
      <c r="A6" s="263" t="s">
        <v>431</v>
      </c>
      <c r="B6" s="264"/>
      <c r="C6" s="216">
        <v>600</v>
      </c>
      <c r="D6" s="216" t="s">
        <v>50</v>
      </c>
      <c r="E6" s="85">
        <f>IF(ISBLANK(C6)," ",C6/$C$5*$E$5)</f>
        <v>4050</v>
      </c>
      <c r="F6" s="77" t="str">
        <f>IF(ISBLANK(D6)," ",D6)</f>
        <v>g</v>
      </c>
      <c r="G6" s="26"/>
      <c r="H6" s="265" t="s">
        <v>544</v>
      </c>
      <c r="I6" s="266"/>
      <c r="J6" s="217">
        <v>250</v>
      </c>
      <c r="K6" s="217" t="s">
        <v>50</v>
      </c>
      <c r="L6" s="23">
        <f>IF(ISBLANK(J6)," ",J6/$J$5*$L$5)</f>
        <v>0</v>
      </c>
      <c r="M6" s="24" t="str">
        <f>IF(ISBLANK(K6)," ",K6)</f>
        <v>g</v>
      </c>
      <c r="N6" s="26"/>
      <c r="O6" s="261" t="s">
        <v>402</v>
      </c>
      <c r="P6" s="262"/>
      <c r="Q6" s="217"/>
      <c r="R6" s="217"/>
      <c r="S6" s="23" t="str">
        <f>IF(ISBLANK(Q6)," ",Q6/$Q$5*$S$5)</f>
        <v xml:space="preserve"> </v>
      </c>
      <c r="T6" s="24" t="str">
        <f>IF(ISBLANK(R6)," ",R6)</f>
        <v xml:space="preserve"> </v>
      </c>
    </row>
    <row r="7" spans="1:20" ht="19">
      <c r="A7" s="263" t="s">
        <v>330</v>
      </c>
      <c r="B7" s="264"/>
      <c r="C7" s="216">
        <v>8</v>
      </c>
      <c r="D7" s="216" t="s">
        <v>27</v>
      </c>
      <c r="E7" s="85">
        <f t="shared" ref="E7:E17" si="0">IF(ISBLANK(C7)," ",C7/$C$5*($E$5+$L$5))</f>
        <v>54</v>
      </c>
      <c r="F7" s="77" t="str">
        <f t="shared" ref="F7:F19" si="1">IF(ISBLANK(D7)," ",D7)</f>
        <v>stk</v>
      </c>
      <c r="G7" s="26"/>
      <c r="H7" s="265" t="s">
        <v>545</v>
      </c>
      <c r="I7" s="266"/>
      <c r="J7" s="217">
        <v>250</v>
      </c>
      <c r="K7" s="217" t="s">
        <v>50</v>
      </c>
      <c r="L7" s="23">
        <f t="shared" ref="L7:L19" si="2">IF(ISBLANK(J7)," ",J7/$J$5*$L$5)</f>
        <v>0</v>
      </c>
      <c r="M7" s="24" t="str">
        <f t="shared" ref="M7:M19" si="3">IF(ISBLANK(K7)," ",K7)</f>
        <v>g</v>
      </c>
      <c r="N7" s="26"/>
      <c r="O7" s="261" t="s">
        <v>260</v>
      </c>
      <c r="P7" s="262"/>
      <c r="Q7" s="217">
        <v>2</v>
      </c>
      <c r="R7" s="217" t="s">
        <v>27</v>
      </c>
      <c r="S7" s="23">
        <f t="shared" ref="S7:S19" si="4">IF(ISBLANK(Q7)," ",Q7/$Q$5*$S$5)</f>
        <v>13.5</v>
      </c>
      <c r="T7" s="24" t="str">
        <f t="shared" ref="T7:T19" si="5">IF(ISBLANK(R7)," ",R7)</f>
        <v>stk</v>
      </c>
    </row>
    <row r="8" spans="1:20" ht="19">
      <c r="A8" s="263" t="s">
        <v>331</v>
      </c>
      <c r="B8" s="264"/>
      <c r="C8" s="216">
        <v>1</v>
      </c>
      <c r="D8" s="216" t="s">
        <v>27</v>
      </c>
      <c r="E8" s="85">
        <f t="shared" si="0"/>
        <v>6.75</v>
      </c>
      <c r="F8" s="77" t="str">
        <f t="shared" si="1"/>
        <v>stk</v>
      </c>
      <c r="G8" s="26"/>
      <c r="H8" s="265" t="s">
        <v>394</v>
      </c>
      <c r="I8" s="266"/>
      <c r="J8" s="217">
        <v>250</v>
      </c>
      <c r="K8" s="217" t="s">
        <v>50</v>
      </c>
      <c r="L8" s="23">
        <f t="shared" si="2"/>
        <v>0</v>
      </c>
      <c r="M8" s="24" t="str">
        <f t="shared" si="3"/>
        <v>g</v>
      </c>
      <c r="N8" s="26"/>
      <c r="O8" s="261" t="s">
        <v>358</v>
      </c>
      <c r="P8" s="262"/>
      <c r="Q8" s="217">
        <v>1</v>
      </c>
      <c r="R8" s="217" t="s">
        <v>27</v>
      </c>
      <c r="S8" s="23">
        <f t="shared" si="4"/>
        <v>6.75</v>
      </c>
      <c r="T8" s="24" t="str">
        <f t="shared" si="5"/>
        <v>stk</v>
      </c>
    </row>
    <row r="9" spans="1:20" ht="19">
      <c r="A9" s="263" t="s">
        <v>332</v>
      </c>
      <c r="B9" s="264"/>
      <c r="C9" s="216">
        <v>0.2</v>
      </c>
      <c r="D9" s="216" t="s">
        <v>17</v>
      </c>
      <c r="E9" s="85">
        <f t="shared" si="0"/>
        <v>1.35</v>
      </c>
      <c r="F9" s="77" t="str">
        <f t="shared" si="1"/>
        <v>glas</v>
      </c>
      <c r="G9" s="26"/>
      <c r="H9" s="265"/>
      <c r="I9" s="266"/>
      <c r="J9" s="217"/>
      <c r="K9" s="217"/>
      <c r="L9" s="23" t="str">
        <f t="shared" si="2"/>
        <v xml:space="preserve"> </v>
      </c>
      <c r="M9" s="24" t="str">
        <f t="shared" si="3"/>
        <v xml:space="preserve"> </v>
      </c>
      <c r="N9" s="26"/>
      <c r="O9" s="261" t="s">
        <v>403</v>
      </c>
      <c r="P9" s="262"/>
      <c r="Q9" s="217">
        <v>1</v>
      </c>
      <c r="R9" s="217" t="s">
        <v>27</v>
      </c>
      <c r="S9" s="23">
        <f t="shared" si="4"/>
        <v>6.75</v>
      </c>
      <c r="T9" s="24" t="str">
        <f t="shared" si="5"/>
        <v>stk</v>
      </c>
    </row>
    <row r="10" spans="1:20" ht="19">
      <c r="A10" s="263" t="s">
        <v>333</v>
      </c>
      <c r="B10" s="264"/>
      <c r="C10" s="216">
        <v>1</v>
      </c>
      <c r="D10" s="216" t="s">
        <v>27</v>
      </c>
      <c r="E10" s="85">
        <f t="shared" si="0"/>
        <v>6.75</v>
      </c>
      <c r="F10" s="77" t="str">
        <f t="shared" si="1"/>
        <v>stk</v>
      </c>
      <c r="G10" s="26"/>
      <c r="H10" s="265" t="s">
        <v>586</v>
      </c>
      <c r="I10" s="266"/>
      <c r="J10" s="217">
        <v>0.5</v>
      </c>
      <c r="K10" s="217" t="s">
        <v>51</v>
      </c>
      <c r="L10" s="23">
        <f t="shared" si="2"/>
        <v>0</v>
      </c>
      <c r="M10" s="24" t="str">
        <f t="shared" si="3"/>
        <v>dl</v>
      </c>
      <c r="N10" s="26"/>
      <c r="O10" s="261" t="s">
        <v>243</v>
      </c>
      <c r="P10" s="262"/>
      <c r="Q10" s="217">
        <v>0.5</v>
      </c>
      <c r="R10" s="217" t="s">
        <v>19</v>
      </c>
      <c r="S10" s="23">
        <f t="shared" si="4"/>
        <v>3.375</v>
      </c>
      <c r="T10" s="24" t="str">
        <f t="shared" si="5"/>
        <v>l</v>
      </c>
    </row>
    <row r="11" spans="1:20" ht="19">
      <c r="A11" s="263" t="s">
        <v>334</v>
      </c>
      <c r="B11" s="264"/>
      <c r="C11" s="216">
        <v>2</v>
      </c>
      <c r="D11" s="216" t="s">
        <v>27</v>
      </c>
      <c r="E11" s="85">
        <f t="shared" si="0"/>
        <v>13.5</v>
      </c>
      <c r="F11" s="77" t="str">
        <f t="shared" si="1"/>
        <v>stk</v>
      </c>
      <c r="G11" s="26"/>
      <c r="H11" s="265" t="s">
        <v>110</v>
      </c>
      <c r="I11" s="266"/>
      <c r="J11" s="217">
        <v>1</v>
      </c>
      <c r="K11" s="217" t="s">
        <v>56</v>
      </c>
      <c r="L11" s="23">
        <f t="shared" si="2"/>
        <v>0</v>
      </c>
      <c r="M11" s="24" t="str">
        <f t="shared" si="3"/>
        <v>fed</v>
      </c>
      <c r="N11" s="26"/>
      <c r="O11" s="261" t="s">
        <v>354</v>
      </c>
      <c r="P11" s="262"/>
      <c r="Q11" s="217">
        <v>25</v>
      </c>
      <c r="R11" s="217" t="s">
        <v>50</v>
      </c>
      <c r="S11" s="23">
        <f t="shared" si="4"/>
        <v>168.75</v>
      </c>
      <c r="T11" s="24" t="str">
        <f t="shared" si="5"/>
        <v>g</v>
      </c>
    </row>
    <row r="12" spans="1:20" ht="19">
      <c r="A12" s="263" t="s">
        <v>335</v>
      </c>
      <c r="B12" s="264"/>
      <c r="C12" s="216">
        <v>0.5</v>
      </c>
      <c r="D12" s="216" t="s">
        <v>27</v>
      </c>
      <c r="E12" s="85">
        <f t="shared" si="0"/>
        <v>3.375</v>
      </c>
      <c r="F12" s="77" t="str">
        <f t="shared" si="1"/>
        <v>stk</v>
      </c>
      <c r="G12" s="26"/>
      <c r="H12" s="265" t="s">
        <v>144</v>
      </c>
      <c r="I12" s="266"/>
      <c r="J12" s="217">
        <v>1</v>
      </c>
      <c r="K12" s="217" t="s">
        <v>51</v>
      </c>
      <c r="L12" s="23">
        <f t="shared" si="2"/>
        <v>0</v>
      </c>
      <c r="M12" s="24" t="str">
        <f t="shared" si="3"/>
        <v>dl</v>
      </c>
      <c r="N12" s="26"/>
      <c r="O12" s="261"/>
      <c r="P12" s="262"/>
      <c r="Q12" s="217"/>
      <c r="R12" s="217"/>
      <c r="S12" s="23" t="str">
        <f t="shared" si="4"/>
        <v xml:space="preserve"> </v>
      </c>
      <c r="T12" s="24" t="str">
        <f t="shared" si="5"/>
        <v xml:space="preserve"> </v>
      </c>
    </row>
    <row r="13" spans="1:20" ht="19">
      <c r="A13" s="263" t="s">
        <v>336</v>
      </c>
      <c r="B13" s="264"/>
      <c r="C13" s="216">
        <v>0.25</v>
      </c>
      <c r="D13" s="216" t="s">
        <v>338</v>
      </c>
      <c r="E13" s="85">
        <f t="shared" si="0"/>
        <v>1.6875</v>
      </c>
      <c r="F13" s="77" t="str">
        <f t="shared" si="1"/>
        <v>flaske</v>
      </c>
      <c r="G13" s="26"/>
      <c r="H13" s="265" t="s">
        <v>587</v>
      </c>
      <c r="I13" s="266"/>
      <c r="J13" s="217">
        <v>1</v>
      </c>
      <c r="K13" s="217" t="s">
        <v>46</v>
      </c>
      <c r="L13" s="23">
        <f t="shared" si="2"/>
        <v>0</v>
      </c>
      <c r="M13" s="24" t="str">
        <f t="shared" si="3"/>
        <v>æg</v>
      </c>
      <c r="N13" s="26"/>
      <c r="O13" s="261"/>
      <c r="P13" s="262"/>
      <c r="Q13" s="217"/>
      <c r="R13" s="217"/>
      <c r="S13" s="23" t="str">
        <f t="shared" si="4"/>
        <v xml:space="preserve"> </v>
      </c>
      <c r="T13" s="24" t="str">
        <f t="shared" si="5"/>
        <v xml:space="preserve"> </v>
      </c>
    </row>
    <row r="14" spans="1:20" ht="19">
      <c r="A14" s="259" t="s">
        <v>337</v>
      </c>
      <c r="B14" s="260"/>
      <c r="C14" s="216">
        <v>0.25</v>
      </c>
      <c r="D14" s="216" t="s">
        <v>338</v>
      </c>
      <c r="E14" s="85">
        <f t="shared" si="0"/>
        <v>1.6875</v>
      </c>
      <c r="F14" s="77" t="str">
        <f t="shared" si="1"/>
        <v>flaske</v>
      </c>
      <c r="G14" s="26"/>
      <c r="H14" s="261" t="s">
        <v>118</v>
      </c>
      <c r="I14" s="262"/>
      <c r="J14" s="217"/>
      <c r="K14" s="217"/>
      <c r="L14" s="23" t="str">
        <f t="shared" si="2"/>
        <v xml:space="preserve"> </v>
      </c>
      <c r="M14" s="24" t="str">
        <f t="shared" si="3"/>
        <v xml:space="preserve"> </v>
      </c>
      <c r="N14" s="26"/>
      <c r="O14" s="261"/>
      <c r="P14" s="262"/>
      <c r="Q14" s="217"/>
      <c r="R14" s="217"/>
      <c r="S14" s="23" t="str">
        <f t="shared" si="4"/>
        <v xml:space="preserve"> </v>
      </c>
      <c r="T14" s="24" t="str">
        <f t="shared" si="5"/>
        <v xml:space="preserve"> </v>
      </c>
    </row>
    <row r="15" spans="1:20" ht="19">
      <c r="A15" s="259" t="s">
        <v>540</v>
      </c>
      <c r="B15" s="260"/>
      <c r="C15" s="216">
        <v>4</v>
      </c>
      <c r="D15" s="216" t="s">
        <v>20</v>
      </c>
      <c r="E15" s="85">
        <f t="shared" si="0"/>
        <v>27</v>
      </c>
      <c r="F15" s="77" t="str">
        <f t="shared" si="1"/>
        <v>skiver</v>
      </c>
      <c r="G15" s="26"/>
      <c r="H15" s="261" t="s">
        <v>119</v>
      </c>
      <c r="I15" s="262"/>
      <c r="J15" s="217"/>
      <c r="K15" s="217"/>
      <c r="L15" s="23" t="str">
        <f t="shared" si="2"/>
        <v xml:space="preserve"> </v>
      </c>
      <c r="M15" s="24" t="str">
        <f t="shared" si="3"/>
        <v xml:space="preserve"> </v>
      </c>
      <c r="N15" s="26"/>
      <c r="O15" s="261"/>
      <c r="P15" s="262"/>
      <c r="Q15" s="217"/>
      <c r="R15" s="217"/>
      <c r="S15" s="23" t="str">
        <f t="shared" si="4"/>
        <v xml:space="preserve"> </v>
      </c>
      <c r="T15" s="24" t="str">
        <f t="shared" si="5"/>
        <v xml:space="preserve"> </v>
      </c>
    </row>
    <row r="16" spans="1:20" ht="19">
      <c r="A16" s="259" t="s">
        <v>541</v>
      </c>
      <c r="B16" s="260"/>
      <c r="C16" s="216">
        <v>4</v>
      </c>
      <c r="D16" s="216" t="s">
        <v>20</v>
      </c>
      <c r="E16" s="85">
        <f t="shared" si="0"/>
        <v>27</v>
      </c>
      <c r="F16" s="77" t="str">
        <f t="shared" si="1"/>
        <v>skiver</v>
      </c>
      <c r="G16" s="26"/>
      <c r="H16" s="261"/>
      <c r="I16" s="262"/>
      <c r="J16" s="217"/>
      <c r="K16" s="217"/>
      <c r="L16" s="23" t="str">
        <f t="shared" si="2"/>
        <v xml:space="preserve"> </v>
      </c>
      <c r="M16" s="24" t="str">
        <f t="shared" si="3"/>
        <v xml:space="preserve"> </v>
      </c>
      <c r="N16" s="26"/>
      <c r="O16" s="261"/>
      <c r="P16" s="262"/>
      <c r="Q16" s="217"/>
      <c r="R16" s="217"/>
      <c r="S16" s="23" t="str">
        <f t="shared" si="4"/>
        <v xml:space="preserve"> </v>
      </c>
      <c r="T16" s="24" t="str">
        <f t="shared" si="5"/>
        <v xml:space="preserve"> </v>
      </c>
    </row>
    <row r="17" spans="1:20" ht="19">
      <c r="A17" s="259" t="s">
        <v>542</v>
      </c>
      <c r="B17" s="260"/>
      <c r="C17" s="216">
        <v>7.0000000000000007E-2</v>
      </c>
      <c r="D17" s="216" t="s">
        <v>338</v>
      </c>
      <c r="E17" s="85">
        <f t="shared" si="0"/>
        <v>0.47250000000000003</v>
      </c>
      <c r="F17" s="77" t="str">
        <f t="shared" si="1"/>
        <v>flaske</v>
      </c>
      <c r="G17" s="26"/>
      <c r="H17" s="261"/>
      <c r="I17" s="262"/>
      <c r="J17" s="217"/>
      <c r="K17" s="217"/>
      <c r="L17" s="23" t="str">
        <f t="shared" si="2"/>
        <v xml:space="preserve"> </v>
      </c>
      <c r="M17" s="24" t="str">
        <f t="shared" si="3"/>
        <v xml:space="preserve"> </v>
      </c>
      <c r="N17" s="26"/>
      <c r="O17" s="261"/>
      <c r="P17" s="262"/>
      <c r="Q17" s="217"/>
      <c r="R17" s="217"/>
      <c r="S17" s="23" t="str">
        <f t="shared" si="4"/>
        <v xml:space="preserve"> </v>
      </c>
      <c r="T17" s="24" t="str">
        <f t="shared" si="5"/>
        <v xml:space="preserve"> </v>
      </c>
    </row>
    <row r="18" spans="1:20" ht="19">
      <c r="A18" s="259" t="s">
        <v>585</v>
      </c>
      <c r="B18" s="260"/>
      <c r="C18" s="152"/>
      <c r="D18" s="152"/>
      <c r="E18" s="85" t="str">
        <f t="shared" ref="E18:E19" si="6">IF(ISBLANK(C18)," ",C18/$C$5*$E$5)</f>
        <v xml:space="preserve"> </v>
      </c>
      <c r="F18" s="77" t="str">
        <f t="shared" si="1"/>
        <v xml:space="preserve"> </v>
      </c>
      <c r="G18" s="26"/>
      <c r="H18" s="261"/>
      <c r="I18" s="262"/>
      <c r="J18" s="217"/>
      <c r="K18" s="217"/>
      <c r="L18" s="23" t="str">
        <f t="shared" si="2"/>
        <v xml:space="preserve"> </v>
      </c>
      <c r="M18" s="24" t="str">
        <f t="shared" si="3"/>
        <v xml:space="preserve"> </v>
      </c>
      <c r="N18" s="26"/>
      <c r="O18" s="261"/>
      <c r="P18" s="262"/>
      <c r="Q18" s="217"/>
      <c r="R18" s="217"/>
      <c r="S18" s="23" t="str">
        <f t="shared" si="4"/>
        <v xml:space="preserve"> </v>
      </c>
      <c r="T18" s="24" t="str">
        <f t="shared" si="5"/>
        <v xml:space="preserve"> </v>
      </c>
    </row>
    <row r="19" spans="1:20" ht="19">
      <c r="A19" s="259"/>
      <c r="B19" s="260"/>
      <c r="C19" s="152"/>
      <c r="D19" s="152"/>
      <c r="E19" s="85" t="str">
        <f t="shared" si="6"/>
        <v xml:space="preserve"> </v>
      </c>
      <c r="F19" s="77" t="str">
        <f t="shared" si="1"/>
        <v xml:space="preserve"> </v>
      </c>
      <c r="G19" s="26"/>
      <c r="H19" s="261"/>
      <c r="I19" s="262"/>
      <c r="J19" s="217"/>
      <c r="K19" s="217"/>
      <c r="L19" s="23" t="str">
        <f t="shared" si="2"/>
        <v xml:space="preserve"> </v>
      </c>
      <c r="M19" s="24" t="str">
        <f t="shared" si="3"/>
        <v xml:space="preserve"> </v>
      </c>
      <c r="N19" s="26"/>
      <c r="O19" s="261"/>
      <c r="P19" s="262"/>
      <c r="Q19" s="217"/>
      <c r="R19" s="217"/>
      <c r="S19" s="23" t="str">
        <f t="shared" si="4"/>
        <v xml:space="preserve"> </v>
      </c>
      <c r="T19" s="24" t="str">
        <f t="shared" si="5"/>
        <v xml:space="preserve"> </v>
      </c>
    </row>
    <row r="20" spans="1:20" ht="20">
      <c r="A20" s="256" t="s">
        <v>64</v>
      </c>
      <c r="B20" s="257"/>
      <c r="C20" s="257"/>
      <c r="D20" s="257"/>
      <c r="E20" s="257"/>
      <c r="F20" s="258"/>
      <c r="H20" s="256" t="s">
        <v>64</v>
      </c>
      <c r="I20" s="257"/>
      <c r="J20" s="257"/>
      <c r="K20" s="257"/>
      <c r="L20" s="257"/>
      <c r="M20" s="258"/>
      <c r="O20" s="256" t="s">
        <v>64</v>
      </c>
      <c r="P20" s="257"/>
      <c r="Q20" s="257"/>
      <c r="R20" s="257"/>
      <c r="S20" s="257"/>
      <c r="T20" s="258"/>
    </row>
    <row r="21" spans="1:20" ht="20" customHeight="1">
      <c r="A21" s="83">
        <v>1</v>
      </c>
      <c r="B21" s="252" t="s">
        <v>329</v>
      </c>
      <c r="C21" s="252"/>
      <c r="D21" s="252"/>
      <c r="E21" s="252"/>
      <c r="F21" s="253"/>
      <c r="H21" s="83">
        <v>1</v>
      </c>
      <c r="I21" s="252" t="s">
        <v>395</v>
      </c>
      <c r="J21" s="252"/>
      <c r="K21" s="252"/>
      <c r="L21" s="252"/>
      <c r="M21" s="253"/>
      <c r="O21" s="83">
        <v>1</v>
      </c>
      <c r="P21" s="252" t="s">
        <v>404</v>
      </c>
      <c r="Q21" s="252"/>
      <c r="R21" s="252"/>
      <c r="S21" s="252"/>
      <c r="T21" s="253"/>
    </row>
    <row r="22" spans="1:20" ht="20">
      <c r="A22" s="83">
        <v>2</v>
      </c>
      <c r="B22" s="252" t="s">
        <v>543</v>
      </c>
      <c r="C22" s="252"/>
      <c r="D22" s="252"/>
      <c r="E22" s="252"/>
      <c r="F22" s="253"/>
      <c r="H22" s="83">
        <v>2</v>
      </c>
      <c r="I22" s="252" t="s">
        <v>396</v>
      </c>
      <c r="J22" s="252"/>
      <c r="K22" s="252"/>
      <c r="L22" s="252"/>
      <c r="M22" s="253"/>
      <c r="O22" s="83">
        <v>2</v>
      </c>
      <c r="P22" s="252" t="s">
        <v>405</v>
      </c>
      <c r="Q22" s="252"/>
      <c r="R22" s="252"/>
      <c r="S22" s="252"/>
      <c r="T22" s="253"/>
    </row>
    <row r="23" spans="1:20" ht="20" customHeight="1">
      <c r="A23" s="83">
        <v>3</v>
      </c>
      <c r="B23" s="252" t="s">
        <v>339</v>
      </c>
      <c r="C23" s="252"/>
      <c r="D23" s="252"/>
      <c r="E23" s="252"/>
      <c r="F23" s="253"/>
      <c r="H23" s="83">
        <v>3</v>
      </c>
      <c r="I23" s="252" t="s">
        <v>397</v>
      </c>
      <c r="J23" s="252"/>
      <c r="K23" s="252"/>
      <c r="L23" s="252"/>
      <c r="M23" s="253"/>
      <c r="O23" s="83">
        <v>3</v>
      </c>
      <c r="P23" s="252" t="s">
        <v>406</v>
      </c>
      <c r="Q23" s="252"/>
      <c r="R23" s="252"/>
      <c r="S23" s="252"/>
      <c r="T23" s="253"/>
    </row>
    <row r="24" spans="1:20" ht="20">
      <c r="A24" s="83">
        <v>4</v>
      </c>
      <c r="B24" s="252" t="s">
        <v>496</v>
      </c>
      <c r="C24" s="252"/>
      <c r="D24" s="252"/>
      <c r="E24" s="252"/>
      <c r="F24" s="253"/>
      <c r="H24" s="83">
        <v>4</v>
      </c>
      <c r="I24" s="252" t="s">
        <v>398</v>
      </c>
      <c r="J24" s="252"/>
      <c r="K24" s="252"/>
      <c r="L24" s="252"/>
      <c r="M24" s="253"/>
      <c r="O24" s="83">
        <v>4</v>
      </c>
      <c r="P24" s="252" t="s">
        <v>407</v>
      </c>
      <c r="Q24" s="252"/>
      <c r="R24" s="252"/>
      <c r="S24" s="252"/>
      <c r="T24" s="253"/>
    </row>
    <row r="25" spans="1:20" ht="20" customHeight="1">
      <c r="A25" s="83">
        <v>5</v>
      </c>
      <c r="B25" s="252" t="s">
        <v>497</v>
      </c>
      <c r="C25" s="252"/>
      <c r="D25" s="252"/>
      <c r="E25" s="252"/>
      <c r="F25" s="253"/>
      <c r="H25" s="83">
        <v>5</v>
      </c>
      <c r="I25" s="252"/>
      <c r="J25" s="252"/>
      <c r="K25" s="252"/>
      <c r="L25" s="252"/>
      <c r="M25" s="253"/>
      <c r="O25" s="83">
        <v>5</v>
      </c>
      <c r="P25" s="252" t="s">
        <v>408</v>
      </c>
      <c r="Q25" s="252"/>
      <c r="R25" s="252"/>
      <c r="S25" s="252"/>
      <c r="T25" s="253"/>
    </row>
    <row r="26" spans="1:20" ht="20">
      <c r="A26" s="83">
        <v>6</v>
      </c>
      <c r="B26" s="252" t="s">
        <v>530</v>
      </c>
      <c r="C26" s="252"/>
      <c r="D26" s="252"/>
      <c r="E26" s="252"/>
      <c r="F26" s="253"/>
      <c r="H26" s="83">
        <v>6</v>
      </c>
      <c r="I26" s="252" t="s">
        <v>399</v>
      </c>
      <c r="J26" s="252"/>
      <c r="K26" s="252"/>
      <c r="L26" s="252"/>
      <c r="M26" s="253"/>
      <c r="O26" s="83">
        <v>6</v>
      </c>
      <c r="P26" s="252" t="s">
        <v>409</v>
      </c>
      <c r="Q26" s="252"/>
      <c r="R26" s="252"/>
      <c r="S26" s="252"/>
      <c r="T26" s="253"/>
    </row>
    <row r="27" spans="1:20" ht="20">
      <c r="A27" s="83">
        <v>7</v>
      </c>
      <c r="B27" s="252" t="s">
        <v>340</v>
      </c>
      <c r="C27" s="252"/>
      <c r="D27" s="252"/>
      <c r="E27" s="252"/>
      <c r="F27" s="253"/>
      <c r="H27" s="83">
        <v>7</v>
      </c>
      <c r="I27" s="252"/>
      <c r="J27" s="252"/>
      <c r="K27" s="252"/>
      <c r="L27" s="252"/>
      <c r="M27" s="253"/>
      <c r="O27" s="83">
        <v>7</v>
      </c>
      <c r="P27" s="252" t="s">
        <v>410</v>
      </c>
      <c r="Q27" s="252"/>
      <c r="R27" s="252"/>
      <c r="S27" s="252"/>
      <c r="T27" s="253"/>
    </row>
    <row r="28" spans="1:20" ht="20">
      <c r="A28" s="83">
        <v>8</v>
      </c>
      <c r="B28" s="252"/>
      <c r="C28" s="252"/>
      <c r="D28" s="252"/>
      <c r="E28" s="252"/>
      <c r="F28" s="253"/>
      <c r="H28" s="83">
        <v>8</v>
      </c>
      <c r="I28" s="252"/>
      <c r="J28" s="252"/>
      <c r="K28" s="252"/>
      <c r="L28" s="252"/>
      <c r="M28" s="253"/>
      <c r="O28" s="83">
        <v>8</v>
      </c>
      <c r="P28" s="252" t="s">
        <v>411</v>
      </c>
      <c r="Q28" s="252"/>
      <c r="R28" s="252"/>
      <c r="S28" s="252"/>
      <c r="T28" s="253"/>
    </row>
    <row r="29" spans="1:20" ht="20">
      <c r="A29" s="83">
        <v>9</v>
      </c>
      <c r="B29" s="252"/>
      <c r="C29" s="252"/>
      <c r="D29" s="252"/>
      <c r="E29" s="252"/>
      <c r="F29" s="253"/>
      <c r="H29" s="83">
        <v>9</v>
      </c>
      <c r="I29" s="252"/>
      <c r="J29" s="252"/>
      <c r="K29" s="252"/>
      <c r="L29" s="252"/>
      <c r="M29" s="253"/>
      <c r="O29" s="83">
        <v>9</v>
      </c>
      <c r="P29" s="252"/>
      <c r="Q29" s="252"/>
      <c r="R29" s="252"/>
      <c r="S29" s="252"/>
      <c r="T29" s="253"/>
    </row>
    <row r="30" spans="1:20" ht="20">
      <c r="A30" s="83">
        <v>10</v>
      </c>
      <c r="B30" s="252"/>
      <c r="C30" s="252"/>
      <c r="D30" s="252"/>
      <c r="E30" s="252"/>
      <c r="F30" s="253"/>
      <c r="H30" s="83">
        <v>10</v>
      </c>
      <c r="I30" s="252"/>
      <c r="J30" s="252"/>
      <c r="K30" s="252"/>
      <c r="L30" s="252"/>
      <c r="M30" s="253"/>
      <c r="O30" s="83">
        <v>10</v>
      </c>
      <c r="P30" s="252" t="s">
        <v>412</v>
      </c>
      <c r="Q30" s="252"/>
      <c r="R30" s="252"/>
      <c r="S30" s="252"/>
      <c r="T30" s="253"/>
    </row>
    <row r="31" spans="1:20" ht="20">
      <c r="A31" s="83">
        <v>11</v>
      </c>
      <c r="B31" s="252"/>
      <c r="C31" s="252"/>
      <c r="D31" s="252"/>
      <c r="E31" s="252"/>
      <c r="F31" s="253"/>
      <c r="H31" s="83">
        <v>11</v>
      </c>
      <c r="I31" s="252"/>
      <c r="J31" s="252"/>
      <c r="K31" s="252"/>
      <c r="L31" s="252"/>
      <c r="M31" s="253"/>
      <c r="O31" s="83">
        <v>11</v>
      </c>
      <c r="P31" s="252" t="s">
        <v>413</v>
      </c>
      <c r="Q31" s="252"/>
      <c r="R31" s="252"/>
      <c r="S31" s="252"/>
      <c r="T31" s="253"/>
    </row>
    <row r="32" spans="1:20" ht="20">
      <c r="A32" s="83">
        <v>12</v>
      </c>
      <c r="B32" s="252"/>
      <c r="C32" s="252"/>
      <c r="D32" s="252"/>
      <c r="E32" s="252"/>
      <c r="F32" s="253"/>
      <c r="H32" s="83">
        <v>12</v>
      </c>
      <c r="I32" s="252"/>
      <c r="J32" s="252"/>
      <c r="K32" s="252"/>
      <c r="L32" s="252"/>
      <c r="M32" s="253"/>
      <c r="O32" s="83">
        <v>12</v>
      </c>
      <c r="P32" s="252"/>
      <c r="Q32" s="252"/>
      <c r="R32" s="252"/>
      <c r="S32" s="252"/>
      <c r="T32" s="253"/>
    </row>
    <row r="33" spans="1:20" ht="20">
      <c r="A33" s="83">
        <v>13</v>
      </c>
      <c r="B33" s="252"/>
      <c r="C33" s="252"/>
      <c r="D33" s="252"/>
      <c r="E33" s="252"/>
      <c r="F33" s="253"/>
      <c r="H33" s="83">
        <v>13</v>
      </c>
      <c r="I33" s="252"/>
      <c r="J33" s="252"/>
      <c r="K33" s="252"/>
      <c r="L33" s="252"/>
      <c r="M33" s="253"/>
      <c r="O33" s="83">
        <v>13</v>
      </c>
      <c r="P33" s="252" t="s">
        <v>414</v>
      </c>
      <c r="Q33" s="252"/>
      <c r="R33" s="252"/>
      <c r="S33" s="252"/>
      <c r="T33" s="253"/>
    </row>
    <row r="34" spans="1:20" ht="20">
      <c r="A34" s="83">
        <v>14</v>
      </c>
      <c r="B34" s="252"/>
      <c r="C34" s="252"/>
      <c r="D34" s="252"/>
      <c r="E34" s="252"/>
      <c r="F34" s="253"/>
      <c r="H34" s="83">
        <v>14</v>
      </c>
      <c r="I34" s="252"/>
      <c r="J34" s="252"/>
      <c r="K34" s="252"/>
      <c r="L34" s="252"/>
      <c r="M34" s="253"/>
      <c r="O34" s="83">
        <v>14</v>
      </c>
      <c r="P34" s="252"/>
      <c r="Q34" s="252"/>
      <c r="R34" s="252"/>
      <c r="S34" s="252"/>
      <c r="T34" s="253"/>
    </row>
    <row r="35" spans="1:20" ht="20">
      <c r="A35" s="83">
        <v>15</v>
      </c>
      <c r="B35" s="252"/>
      <c r="C35" s="252"/>
      <c r="D35" s="252"/>
      <c r="E35" s="252"/>
      <c r="F35" s="253"/>
      <c r="H35" s="83">
        <v>15</v>
      </c>
      <c r="I35" s="252"/>
      <c r="J35" s="252"/>
      <c r="K35" s="252"/>
      <c r="L35" s="252"/>
      <c r="M35" s="253"/>
      <c r="O35" s="83">
        <v>15</v>
      </c>
      <c r="P35" s="252"/>
      <c r="Q35" s="252"/>
      <c r="R35" s="252"/>
      <c r="S35" s="252"/>
      <c r="T35" s="253"/>
    </row>
    <row r="36" spans="1:20" ht="21" thickBot="1">
      <c r="A36" s="84">
        <v>16</v>
      </c>
      <c r="B36" s="254"/>
      <c r="C36" s="254"/>
      <c r="D36" s="254"/>
      <c r="E36" s="254"/>
      <c r="F36" s="255"/>
      <c r="H36" s="84">
        <v>16</v>
      </c>
      <c r="I36" s="254"/>
      <c r="J36" s="254"/>
      <c r="K36" s="254"/>
      <c r="L36" s="254"/>
      <c r="M36" s="255"/>
      <c r="O36" s="84">
        <v>16</v>
      </c>
      <c r="P36" s="254"/>
      <c r="Q36" s="254"/>
      <c r="R36" s="254"/>
      <c r="S36" s="254"/>
      <c r="T36" s="255"/>
    </row>
    <row r="37" spans="1:20" ht="38" customHeight="1" thickBot="1"/>
    <row r="38" spans="1:20" ht="20" customHeight="1">
      <c r="A38" s="249" t="str">
        <f>A3</f>
        <v>Burgere</v>
      </c>
      <c r="B38" s="250"/>
      <c r="C38" s="250"/>
      <c r="D38" s="250"/>
      <c r="E38" s="250"/>
      <c r="F38" s="251"/>
      <c r="H38" s="249" t="str">
        <f>H3</f>
        <v>3 forslag til vegetar burgere</v>
      </c>
      <c r="I38" s="250"/>
      <c r="J38" s="250"/>
      <c r="K38" s="250"/>
      <c r="L38" s="250"/>
      <c r="M38" s="251"/>
      <c r="O38" s="249" t="str">
        <f>O3</f>
        <v>Abemad med flødeskum</v>
      </c>
      <c r="P38" s="250"/>
      <c r="Q38" s="250"/>
      <c r="R38" s="250"/>
      <c r="S38" s="250"/>
      <c r="T38" s="251"/>
    </row>
    <row r="39" spans="1:20" ht="20" customHeight="1"/>
    <row r="40" spans="1:20" ht="20" customHeight="1"/>
    <row r="41" spans="1:20" ht="20" customHeight="1"/>
    <row r="42" spans="1:20" ht="20" customHeight="1"/>
    <row r="43" spans="1:20" ht="20" customHeight="1"/>
    <row r="44" spans="1:20" ht="20" customHeight="1"/>
    <row r="45" spans="1:20" ht="20" customHeight="1"/>
    <row r="46" spans="1:20" ht="20" customHeight="1"/>
    <row r="47" spans="1:20" ht="20" customHeight="1"/>
    <row r="48" spans="1:20" ht="20" customHeight="1"/>
    <row r="49" ht="20" customHeight="1"/>
    <row r="50" ht="20" customHeight="1"/>
    <row r="51" ht="20" customHeight="1"/>
    <row r="52" ht="20" customHeight="1"/>
    <row r="53" ht="20" customHeight="1"/>
    <row r="54" ht="20" customHeight="1"/>
    <row r="55" ht="20" customHeight="1"/>
    <row r="56" ht="20" customHeight="1"/>
    <row r="57" ht="20" customHeight="1"/>
    <row r="58" ht="20" customHeight="1"/>
    <row r="59" ht="20" customHeight="1"/>
    <row r="60" ht="20" customHeight="1"/>
    <row r="61" ht="20" customHeight="1"/>
    <row r="62" ht="20" customHeight="1"/>
    <row r="63" ht="20" customHeight="1"/>
    <row r="64" ht="20" customHeight="1"/>
    <row r="65" ht="20" customHeight="1"/>
    <row r="66" ht="20" customHeight="1"/>
    <row r="67" ht="20" customHeight="1"/>
    <row r="68" ht="20" customHeight="1"/>
    <row r="69" ht="20" customHeight="1"/>
    <row r="70" ht="20" customHeight="1"/>
    <row r="71" ht="20" customHeight="1"/>
    <row r="72" ht="20" customHeight="1"/>
    <row r="73" ht="20" customHeight="1"/>
  </sheetData>
  <mergeCells count="105">
    <mergeCell ref="A4:C4"/>
    <mergeCell ref="H4:J4"/>
    <mergeCell ref="A1:F1"/>
    <mergeCell ref="H1:M1"/>
    <mergeCell ref="O1:T1"/>
    <mergeCell ref="A3:F3"/>
    <mergeCell ref="H3:M3"/>
    <mergeCell ref="O3:T3"/>
    <mergeCell ref="A8:B8"/>
    <mergeCell ref="H8:I8"/>
    <mergeCell ref="O8:P8"/>
    <mergeCell ref="O4:Q4"/>
    <mergeCell ref="A9:B9"/>
    <mergeCell ref="H9:I9"/>
    <mergeCell ref="O9:P9"/>
    <mergeCell ref="A6:B6"/>
    <mergeCell ref="H6:I6"/>
    <mergeCell ref="O6:P6"/>
    <mergeCell ref="A7:B7"/>
    <mergeCell ref="H7:I7"/>
    <mergeCell ref="O7:P7"/>
    <mergeCell ref="A12:B12"/>
    <mergeCell ref="H12:I12"/>
    <mergeCell ref="O12:P12"/>
    <mergeCell ref="A13:B13"/>
    <mergeCell ref="H13:I13"/>
    <mergeCell ref="O13:P13"/>
    <mergeCell ref="A10:B10"/>
    <mergeCell ref="H10:I10"/>
    <mergeCell ref="O10:P10"/>
    <mergeCell ref="A11:B11"/>
    <mergeCell ref="H11:I11"/>
    <mergeCell ref="O11:P11"/>
    <mergeCell ref="A16:B16"/>
    <mergeCell ref="H16:I16"/>
    <mergeCell ref="O16:P16"/>
    <mergeCell ref="A17:B17"/>
    <mergeCell ref="H17:I17"/>
    <mergeCell ref="O17:P17"/>
    <mergeCell ref="A14:B14"/>
    <mergeCell ref="H14:I14"/>
    <mergeCell ref="O14:P14"/>
    <mergeCell ref="A15:B15"/>
    <mergeCell ref="H15:I15"/>
    <mergeCell ref="O15:P15"/>
    <mergeCell ref="A20:F20"/>
    <mergeCell ref="H20:M20"/>
    <mergeCell ref="O20:T20"/>
    <mergeCell ref="B21:F21"/>
    <mergeCell ref="I21:M21"/>
    <mergeCell ref="P21:T21"/>
    <mergeCell ref="A18:B18"/>
    <mergeCell ref="H18:I18"/>
    <mergeCell ref="O18:P18"/>
    <mergeCell ref="A19:B19"/>
    <mergeCell ref="H19:I19"/>
    <mergeCell ref="O19:P19"/>
    <mergeCell ref="B24:F24"/>
    <mergeCell ref="I24:M24"/>
    <mergeCell ref="P24:T24"/>
    <mergeCell ref="B25:F25"/>
    <mergeCell ref="I25:M25"/>
    <mergeCell ref="P25:T25"/>
    <mergeCell ref="B22:F22"/>
    <mergeCell ref="I22:M22"/>
    <mergeCell ref="P22:T22"/>
    <mergeCell ref="B23:F23"/>
    <mergeCell ref="I23:M23"/>
    <mergeCell ref="P23:T23"/>
    <mergeCell ref="P28:T28"/>
    <mergeCell ref="B29:F29"/>
    <mergeCell ref="I29:M29"/>
    <mergeCell ref="P29:T29"/>
    <mergeCell ref="B26:F26"/>
    <mergeCell ref="I26:M26"/>
    <mergeCell ref="P26:T26"/>
    <mergeCell ref="B27:F27"/>
    <mergeCell ref="I27:M27"/>
    <mergeCell ref="P27:T27"/>
    <mergeCell ref="B28:F28"/>
    <mergeCell ref="I28:M28"/>
    <mergeCell ref="B30:F30"/>
    <mergeCell ref="I30:M30"/>
    <mergeCell ref="P30:T30"/>
    <mergeCell ref="B31:F31"/>
    <mergeCell ref="I31:M31"/>
    <mergeCell ref="P31:T31"/>
    <mergeCell ref="B34:F34"/>
    <mergeCell ref="I34:M34"/>
    <mergeCell ref="P34:T34"/>
    <mergeCell ref="O38:T38"/>
    <mergeCell ref="H38:M38"/>
    <mergeCell ref="A38:F38"/>
    <mergeCell ref="B32:F32"/>
    <mergeCell ref="I32:M32"/>
    <mergeCell ref="P32:T32"/>
    <mergeCell ref="B33:F33"/>
    <mergeCell ref="I33:M33"/>
    <mergeCell ref="P33:T33"/>
    <mergeCell ref="B36:F36"/>
    <mergeCell ref="I36:M36"/>
    <mergeCell ref="P36:T36"/>
    <mergeCell ref="B35:F35"/>
    <mergeCell ref="I35:M35"/>
    <mergeCell ref="P35:T35"/>
  </mergeCells>
  <pageMargins left="0.23622047244094491" right="0.11811023622047245" top="0.70866141732283472" bottom="0.11811023622047245" header="0.31496062992125984" footer="0.11811023622047245"/>
  <pageSetup paperSize="9" scale="70" fitToHeight="2" orientation="landscape" r:id="rId1"/>
  <headerFooter>
    <oddHeader>&amp;C&amp;16Lørdag</oddHeader>
  </headerFooter>
  <rowBreaks count="1" manualBreakCount="1">
    <brk id="37"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4">
    <tabColor rgb="FF006600"/>
  </sheetPr>
  <dimension ref="A1:W108"/>
  <sheetViews>
    <sheetView zoomScale="60" zoomScaleNormal="60" workbookViewId="0">
      <selection sqref="A1:F1"/>
    </sheetView>
  </sheetViews>
  <sheetFormatPr baseColWidth="10" defaultColWidth="8.83203125" defaultRowHeight="13"/>
  <cols>
    <col min="1" max="1" width="4.33203125" customWidth="1"/>
    <col min="2" max="2" width="30.6640625" customWidth="1"/>
    <col min="3" max="3" width="6.6640625" customWidth="1"/>
    <col min="4" max="6" width="8.6640625" customWidth="1"/>
    <col min="7" max="7" width="3.1640625" customWidth="1"/>
    <col min="8" max="8" width="4.33203125" customWidth="1"/>
    <col min="9" max="9" width="30.6640625" customWidth="1"/>
    <col min="10" max="10" width="6.6640625" customWidth="1"/>
    <col min="11" max="13" width="8.6640625" customWidth="1"/>
    <col min="14" max="14" width="3.1640625" customWidth="1"/>
    <col min="15" max="15" width="4.33203125" customWidth="1"/>
    <col min="16" max="16" width="30.6640625" customWidth="1"/>
    <col min="17" max="17" width="6.6640625" customWidth="1"/>
    <col min="18" max="20" width="8.6640625" customWidth="1"/>
    <col min="21" max="21" width="2.33203125" customWidth="1"/>
  </cols>
  <sheetData>
    <row r="1" spans="1:20" ht="25" thickBot="1">
      <c r="A1" s="295" t="s">
        <v>83</v>
      </c>
      <c r="B1" s="296"/>
      <c r="C1" s="296"/>
      <c r="D1" s="296"/>
      <c r="E1" s="296"/>
      <c r="F1" s="297"/>
      <c r="H1" s="295" t="s">
        <v>84</v>
      </c>
      <c r="I1" s="296"/>
      <c r="J1" s="296"/>
      <c r="K1" s="296"/>
      <c r="L1" s="296"/>
      <c r="M1" s="297"/>
      <c r="O1" s="295" t="s">
        <v>311</v>
      </c>
      <c r="P1" s="296"/>
      <c r="Q1" s="296"/>
      <c r="R1" s="296"/>
      <c r="S1" s="296"/>
      <c r="T1" s="297"/>
    </row>
    <row r="2" spans="1:20" ht="14" thickBot="1">
      <c r="A2" s="21"/>
      <c r="B2" s="102"/>
      <c r="C2" s="102"/>
      <c r="D2" s="102"/>
      <c r="E2" s="102"/>
      <c r="F2" s="22"/>
      <c r="H2" s="21"/>
      <c r="I2" s="102"/>
      <c r="J2" s="102"/>
      <c r="K2" s="102"/>
      <c r="L2" s="102"/>
      <c r="M2" s="22"/>
      <c r="O2" s="21"/>
      <c r="T2" s="22"/>
    </row>
    <row r="3" spans="1:20" ht="24">
      <c r="A3" s="298" t="s">
        <v>304</v>
      </c>
      <c r="B3" s="299"/>
      <c r="C3" s="299"/>
      <c r="D3" s="299"/>
      <c r="E3" s="299"/>
      <c r="F3" s="300"/>
      <c r="H3" s="298" t="s">
        <v>472</v>
      </c>
      <c r="I3" s="299"/>
      <c r="J3" s="299"/>
      <c r="K3" s="299"/>
      <c r="L3" s="299"/>
      <c r="M3" s="300"/>
      <c r="O3" s="298" t="s">
        <v>312</v>
      </c>
      <c r="P3" s="299"/>
      <c r="Q3" s="299"/>
      <c r="R3" s="299"/>
      <c r="S3" s="299"/>
      <c r="T3" s="300"/>
    </row>
    <row r="4" spans="1:20" ht="20">
      <c r="A4" s="267"/>
      <c r="B4" s="301"/>
      <c r="C4" s="301"/>
      <c r="D4" s="103" t="s">
        <v>99</v>
      </c>
      <c r="E4" s="102"/>
      <c r="F4" s="17" t="s">
        <v>70</v>
      </c>
      <c r="H4" s="267"/>
      <c r="I4" s="301"/>
      <c r="J4" s="301"/>
      <c r="K4" s="103" t="s">
        <v>99</v>
      </c>
      <c r="L4" s="102"/>
      <c r="M4" s="17" t="s">
        <v>70</v>
      </c>
      <c r="O4" s="267"/>
      <c r="P4" s="268"/>
      <c r="Q4" s="268"/>
      <c r="R4" s="16" t="s">
        <v>99</v>
      </c>
      <c r="T4" s="17" t="s">
        <v>70</v>
      </c>
    </row>
    <row r="5" spans="1:20" ht="20">
      <c r="A5" s="88" t="s">
        <v>82</v>
      </c>
      <c r="B5" s="104"/>
      <c r="C5" s="218">
        <v>1</v>
      </c>
      <c r="D5" s="218" t="s">
        <v>49</v>
      </c>
      <c r="E5" s="104">
        <f>Indkøbsliste!C6</f>
        <v>11</v>
      </c>
      <c r="F5" s="87" t="s">
        <v>49</v>
      </c>
      <c r="H5" s="88" t="s">
        <v>82</v>
      </c>
      <c r="I5" s="104"/>
      <c r="J5" s="218">
        <v>2</v>
      </c>
      <c r="K5" s="218" t="s">
        <v>49</v>
      </c>
      <c r="L5" s="104">
        <f>Indkøbsliste!C7</f>
        <v>0</v>
      </c>
      <c r="M5" s="87" t="s">
        <v>49</v>
      </c>
      <c r="O5" s="88" t="s">
        <v>82</v>
      </c>
      <c r="P5" s="86"/>
      <c r="Q5" s="221">
        <v>5</v>
      </c>
      <c r="R5" s="221" t="s">
        <v>49</v>
      </c>
      <c r="S5" s="86">
        <f>E5+L5</f>
        <v>11</v>
      </c>
      <c r="T5" s="87" t="s">
        <v>49</v>
      </c>
    </row>
    <row r="6" spans="1:20" ht="19">
      <c r="A6" s="263" t="s">
        <v>308</v>
      </c>
      <c r="B6" s="293"/>
      <c r="C6" s="219">
        <v>150</v>
      </c>
      <c r="D6" s="219" t="s">
        <v>50</v>
      </c>
      <c r="E6" s="105">
        <f>IF(ISBLANK(C6)," ",C6/$C$5*$E$5)</f>
        <v>1650</v>
      </c>
      <c r="F6" s="77" t="str">
        <f>IF(ISBLANK(D6)," ",D6)</f>
        <v>g</v>
      </c>
      <c r="G6" s="26"/>
      <c r="H6" s="265" t="s">
        <v>391</v>
      </c>
      <c r="I6" s="294"/>
      <c r="J6" s="220">
        <v>225</v>
      </c>
      <c r="K6" s="220" t="s">
        <v>50</v>
      </c>
      <c r="L6" s="117">
        <f>IF(ISBLANK(J6)," ",J6/$J$5*$L$5)</f>
        <v>0</v>
      </c>
      <c r="M6" s="24" t="str">
        <f>IF(ISBLANK(K6)," ",K6)</f>
        <v>g</v>
      </c>
      <c r="N6" s="26"/>
      <c r="O6" s="274" t="s">
        <v>324</v>
      </c>
      <c r="P6" s="275"/>
      <c r="Q6" s="217">
        <v>1</v>
      </c>
      <c r="R6" s="217" t="s">
        <v>473</v>
      </c>
      <c r="S6" s="23">
        <f>IF(ISBLANK(Q6)," ",Q6/$Q$5*$S$5)</f>
        <v>2.2000000000000002</v>
      </c>
      <c r="T6" s="24" t="s">
        <v>473</v>
      </c>
    </row>
    <row r="7" spans="1:20" ht="19">
      <c r="A7" s="263" t="s">
        <v>305</v>
      </c>
      <c r="B7" s="293"/>
      <c r="C7" s="219">
        <v>50</v>
      </c>
      <c r="D7" s="219" t="s">
        <v>50</v>
      </c>
      <c r="E7" s="105">
        <f t="shared" ref="E7:E19" si="0">IF(ISBLANK(C7)," ",C7/$C$5*$E$5)</f>
        <v>550</v>
      </c>
      <c r="F7" s="77" t="str">
        <f t="shared" ref="F7:F19" si="1">IF(ISBLANK(D7)," ",D7)</f>
        <v>g</v>
      </c>
      <c r="G7" s="26"/>
      <c r="H7" s="265" t="s">
        <v>392</v>
      </c>
      <c r="I7" s="294"/>
      <c r="J7" s="220">
        <v>225</v>
      </c>
      <c r="K7" s="220" t="s">
        <v>50</v>
      </c>
      <c r="L7" s="117">
        <f t="shared" ref="L7:L19" si="2">IF(ISBLANK(J7)," ",J7/$J$5*$L$5)</f>
        <v>0</v>
      </c>
      <c r="M7" s="24" t="str">
        <f t="shared" ref="M7:M19" si="3">IF(ISBLANK(K7)," ",K7)</f>
        <v>g</v>
      </c>
      <c r="N7" s="26"/>
      <c r="O7" s="261" t="s">
        <v>313</v>
      </c>
      <c r="P7" s="262"/>
      <c r="Q7" s="217">
        <v>1</v>
      </c>
      <c r="R7" s="217" t="s">
        <v>27</v>
      </c>
      <c r="S7" s="23">
        <f t="shared" ref="S7:S19" si="4">IF(ISBLANK(Q7)," ",Q7/$Q$5*$S$5)</f>
        <v>2.2000000000000002</v>
      </c>
      <c r="T7" s="24" t="str">
        <f t="shared" ref="T7:T19" si="5">IF(ISBLANK(R7)," ",R7)</f>
        <v>stk</v>
      </c>
    </row>
    <row r="8" spans="1:20" ht="19">
      <c r="A8" s="263" t="s">
        <v>306</v>
      </c>
      <c r="B8" s="293"/>
      <c r="C8" s="219">
        <v>50</v>
      </c>
      <c r="D8" s="219" t="s">
        <v>50</v>
      </c>
      <c r="E8" s="105">
        <f t="shared" si="0"/>
        <v>550</v>
      </c>
      <c r="F8" s="77" t="str">
        <f t="shared" si="1"/>
        <v>g</v>
      </c>
      <c r="G8" s="26"/>
      <c r="H8" s="265"/>
      <c r="I8" s="294"/>
      <c r="J8" s="220"/>
      <c r="K8" s="220"/>
      <c r="L8" s="117" t="str">
        <f t="shared" si="2"/>
        <v xml:space="preserve"> </v>
      </c>
      <c r="M8" s="24" t="str">
        <f t="shared" si="3"/>
        <v xml:space="preserve"> </v>
      </c>
      <c r="N8" s="26"/>
      <c r="O8" s="38" t="s">
        <v>314</v>
      </c>
      <c r="P8" s="39"/>
      <c r="Q8" s="217">
        <v>5</v>
      </c>
      <c r="R8" s="217" t="s">
        <v>27</v>
      </c>
      <c r="S8" s="23">
        <f t="shared" si="4"/>
        <v>11</v>
      </c>
      <c r="T8" s="24" t="str">
        <f t="shared" si="5"/>
        <v>stk</v>
      </c>
    </row>
    <row r="9" spans="1:20" ht="19">
      <c r="A9" s="263" t="s">
        <v>183</v>
      </c>
      <c r="B9" s="293"/>
      <c r="C9" s="219">
        <v>100</v>
      </c>
      <c r="D9" s="219" t="s">
        <v>50</v>
      </c>
      <c r="E9" s="105">
        <f t="shared" si="0"/>
        <v>1100</v>
      </c>
      <c r="F9" s="77" t="str">
        <f t="shared" si="1"/>
        <v>g</v>
      </c>
      <c r="G9" s="26"/>
      <c r="H9" s="265"/>
      <c r="I9" s="294"/>
      <c r="J9" s="220"/>
      <c r="K9" s="220"/>
      <c r="L9" s="117" t="str">
        <f t="shared" si="2"/>
        <v xml:space="preserve"> </v>
      </c>
      <c r="M9" s="24" t="str">
        <f t="shared" si="3"/>
        <v xml:space="preserve"> </v>
      </c>
      <c r="N9" s="26"/>
      <c r="O9" s="78" t="s">
        <v>315</v>
      </c>
      <c r="P9" s="79"/>
      <c r="Q9" s="217"/>
      <c r="R9" s="217"/>
      <c r="S9" s="23" t="str">
        <f t="shared" si="4"/>
        <v xml:space="preserve"> </v>
      </c>
      <c r="T9" s="24" t="str">
        <f t="shared" si="5"/>
        <v xml:space="preserve"> </v>
      </c>
    </row>
    <row r="10" spans="1:20" ht="19">
      <c r="A10" s="263" t="s">
        <v>54</v>
      </c>
      <c r="B10" s="293"/>
      <c r="C10" s="219">
        <v>50</v>
      </c>
      <c r="D10" s="219" t="s">
        <v>50</v>
      </c>
      <c r="E10" s="105">
        <f t="shared" si="0"/>
        <v>550</v>
      </c>
      <c r="F10" s="77" t="str">
        <f t="shared" si="1"/>
        <v>g</v>
      </c>
      <c r="G10" s="26"/>
      <c r="H10" s="265"/>
      <c r="I10" s="294"/>
      <c r="J10" s="220"/>
      <c r="K10" s="220"/>
      <c r="L10" s="117" t="str">
        <f t="shared" si="2"/>
        <v xml:space="preserve"> </v>
      </c>
      <c r="M10" s="24" t="str">
        <f t="shared" si="3"/>
        <v xml:space="preserve"> </v>
      </c>
      <c r="N10" s="26"/>
      <c r="O10" s="261" t="s">
        <v>449</v>
      </c>
      <c r="P10" s="262"/>
      <c r="Q10" s="217">
        <v>0.5</v>
      </c>
      <c r="R10" s="217" t="s">
        <v>51</v>
      </c>
      <c r="S10" s="23">
        <f t="shared" si="4"/>
        <v>1.1000000000000001</v>
      </c>
      <c r="T10" s="24" t="str">
        <f t="shared" si="5"/>
        <v>dl</v>
      </c>
    </row>
    <row r="11" spans="1:20" ht="19">
      <c r="A11" s="263" t="s">
        <v>390</v>
      </c>
      <c r="B11" s="293"/>
      <c r="C11" s="219"/>
      <c r="D11" s="219"/>
      <c r="E11" s="105" t="str">
        <f t="shared" si="0"/>
        <v xml:space="preserve"> </v>
      </c>
      <c r="F11" s="77" t="str">
        <f t="shared" si="1"/>
        <v xml:space="preserve"> </v>
      </c>
      <c r="G11" s="26"/>
      <c r="H11" s="265"/>
      <c r="I11" s="294"/>
      <c r="J11" s="220"/>
      <c r="K11" s="220"/>
      <c r="L11" s="117" t="str">
        <f t="shared" si="2"/>
        <v xml:space="preserve"> </v>
      </c>
      <c r="M11" s="24" t="str">
        <f t="shared" si="3"/>
        <v xml:space="preserve"> </v>
      </c>
      <c r="N11" s="26"/>
      <c r="O11" s="261" t="s">
        <v>591</v>
      </c>
      <c r="P11" s="262"/>
      <c r="Q11" s="217">
        <v>2</v>
      </c>
      <c r="R11" s="217" t="s">
        <v>107</v>
      </c>
      <c r="S11" s="23">
        <f t="shared" si="4"/>
        <v>4.4000000000000004</v>
      </c>
      <c r="T11" s="24" t="str">
        <f t="shared" si="5"/>
        <v>spsk</v>
      </c>
    </row>
    <row r="12" spans="1:20" ht="19">
      <c r="A12" s="263" t="s">
        <v>327</v>
      </c>
      <c r="B12" s="293"/>
      <c r="C12" s="219">
        <v>2</v>
      </c>
      <c r="D12" s="219" t="s">
        <v>27</v>
      </c>
      <c r="E12" s="105">
        <f t="shared" si="0"/>
        <v>22</v>
      </c>
      <c r="F12" s="77" t="str">
        <f t="shared" si="1"/>
        <v>stk</v>
      </c>
      <c r="G12" s="26"/>
      <c r="H12" s="265"/>
      <c r="I12" s="294"/>
      <c r="J12" s="220"/>
      <c r="K12" s="220"/>
      <c r="L12" s="117" t="str">
        <f t="shared" si="2"/>
        <v xml:space="preserve"> </v>
      </c>
      <c r="M12" s="24" t="str">
        <f t="shared" si="3"/>
        <v xml:space="preserve"> </v>
      </c>
      <c r="N12" s="26"/>
      <c r="O12" s="261" t="s">
        <v>590</v>
      </c>
      <c r="P12" s="262"/>
      <c r="Q12" s="217">
        <v>2</v>
      </c>
      <c r="R12" s="217" t="s">
        <v>107</v>
      </c>
      <c r="S12" s="23">
        <f t="shared" si="4"/>
        <v>4.4000000000000004</v>
      </c>
      <c r="T12" s="24" t="str">
        <f t="shared" si="5"/>
        <v>spsk</v>
      </c>
    </row>
    <row r="13" spans="1:20" ht="19">
      <c r="A13" s="263" t="s">
        <v>307</v>
      </c>
      <c r="B13" s="293"/>
      <c r="C13" s="219">
        <v>0.25</v>
      </c>
      <c r="D13" s="219" t="s">
        <v>27</v>
      </c>
      <c r="E13" s="105">
        <f t="shared" si="0"/>
        <v>2.75</v>
      </c>
      <c r="F13" s="77" t="str">
        <f t="shared" si="1"/>
        <v>stk</v>
      </c>
      <c r="G13" s="26"/>
      <c r="H13" s="265"/>
      <c r="I13" s="294"/>
      <c r="J13" s="220"/>
      <c r="K13" s="220"/>
      <c r="L13" s="117" t="str">
        <f t="shared" si="2"/>
        <v xml:space="preserve"> </v>
      </c>
      <c r="M13" s="24" t="str">
        <f t="shared" si="3"/>
        <v xml:space="preserve"> </v>
      </c>
      <c r="N13" s="26"/>
      <c r="O13" s="38" t="s">
        <v>30</v>
      </c>
      <c r="P13" s="39"/>
      <c r="Q13" s="217">
        <v>3</v>
      </c>
      <c r="R13" s="217" t="s">
        <v>107</v>
      </c>
      <c r="S13" s="23">
        <f t="shared" si="4"/>
        <v>6.6</v>
      </c>
      <c r="T13" s="24" t="str">
        <f t="shared" si="5"/>
        <v>spsk</v>
      </c>
    </row>
    <row r="14" spans="1:20" ht="19">
      <c r="A14" s="76" t="s">
        <v>57</v>
      </c>
      <c r="B14" s="106"/>
      <c r="C14" s="219">
        <v>200</v>
      </c>
      <c r="D14" s="219" t="s">
        <v>50</v>
      </c>
      <c r="E14" s="105">
        <f t="shared" si="0"/>
        <v>2200</v>
      </c>
      <c r="F14" s="77" t="str">
        <f t="shared" si="1"/>
        <v>g</v>
      </c>
      <c r="G14" s="26"/>
      <c r="H14" s="261"/>
      <c r="I14" s="288"/>
      <c r="J14" s="220"/>
      <c r="K14" s="220"/>
      <c r="L14" s="117" t="str">
        <f t="shared" si="2"/>
        <v xml:space="preserve"> </v>
      </c>
      <c r="M14" s="24" t="str">
        <f t="shared" si="3"/>
        <v xml:space="preserve"> </v>
      </c>
      <c r="N14" s="26"/>
      <c r="O14" s="38" t="s">
        <v>119</v>
      </c>
      <c r="P14" s="39"/>
      <c r="Q14" s="217">
        <v>0.5</v>
      </c>
      <c r="R14" s="217" t="s">
        <v>62</v>
      </c>
      <c r="S14" s="23">
        <f t="shared" si="4"/>
        <v>1.1000000000000001</v>
      </c>
      <c r="T14" s="24" t="str">
        <f t="shared" si="5"/>
        <v>tsk</v>
      </c>
    </row>
    <row r="15" spans="1:20" ht="19">
      <c r="A15" s="73" t="s">
        <v>588</v>
      </c>
      <c r="B15" s="107"/>
      <c r="C15" s="219">
        <v>1</v>
      </c>
      <c r="D15" s="219" t="s">
        <v>51</v>
      </c>
      <c r="E15" s="105">
        <f t="shared" si="0"/>
        <v>11</v>
      </c>
      <c r="F15" s="77" t="str">
        <f t="shared" si="1"/>
        <v>dl</v>
      </c>
      <c r="G15" s="26"/>
      <c r="H15" s="261"/>
      <c r="I15" s="288"/>
      <c r="J15" s="220"/>
      <c r="K15" s="220"/>
      <c r="L15" s="117" t="str">
        <f t="shared" si="2"/>
        <v xml:space="preserve"> </v>
      </c>
      <c r="M15" s="24" t="str">
        <f t="shared" si="3"/>
        <v xml:space="preserve"> </v>
      </c>
      <c r="N15" s="26"/>
      <c r="O15" s="274"/>
      <c r="P15" s="275"/>
      <c r="Q15" s="217"/>
      <c r="R15" s="217"/>
      <c r="S15" s="23" t="str">
        <f t="shared" si="4"/>
        <v xml:space="preserve"> </v>
      </c>
      <c r="T15" s="24" t="str">
        <f t="shared" si="5"/>
        <v xml:space="preserve"> </v>
      </c>
    </row>
    <row r="16" spans="1:20" ht="19">
      <c r="A16" s="73" t="s">
        <v>52</v>
      </c>
      <c r="B16" s="107"/>
      <c r="C16" s="219">
        <v>0.5</v>
      </c>
      <c r="D16" s="219" t="s">
        <v>51</v>
      </c>
      <c r="E16" s="105">
        <f t="shared" si="0"/>
        <v>5.5</v>
      </c>
      <c r="F16" s="77" t="str">
        <f t="shared" si="1"/>
        <v>dl</v>
      </c>
      <c r="G16" s="26"/>
      <c r="H16" s="261"/>
      <c r="I16" s="288"/>
      <c r="J16" s="220"/>
      <c r="K16" s="220"/>
      <c r="L16" s="117" t="str">
        <f t="shared" si="2"/>
        <v xml:space="preserve"> </v>
      </c>
      <c r="M16" s="24" t="str">
        <f t="shared" si="3"/>
        <v xml:space="preserve"> </v>
      </c>
      <c r="N16" s="26"/>
      <c r="O16" s="261" t="s">
        <v>316</v>
      </c>
      <c r="P16" s="262"/>
      <c r="Q16" s="217">
        <v>2.5</v>
      </c>
      <c r="R16" s="217" t="s">
        <v>51</v>
      </c>
      <c r="S16" s="23">
        <f t="shared" si="4"/>
        <v>5.5</v>
      </c>
      <c r="T16" s="24" t="str">
        <f t="shared" si="5"/>
        <v>dl</v>
      </c>
    </row>
    <row r="17" spans="1:20" ht="19">
      <c r="A17" s="259" t="s">
        <v>589</v>
      </c>
      <c r="B17" s="287"/>
      <c r="C17" s="219"/>
      <c r="D17" s="219"/>
      <c r="E17" s="105" t="str">
        <f t="shared" si="0"/>
        <v xml:space="preserve"> </v>
      </c>
      <c r="F17" s="77" t="str">
        <f t="shared" si="1"/>
        <v xml:space="preserve"> </v>
      </c>
      <c r="G17" s="26"/>
      <c r="H17" s="261"/>
      <c r="I17" s="288"/>
      <c r="J17" s="220"/>
      <c r="K17" s="220"/>
      <c r="L17" s="117" t="str">
        <f t="shared" si="2"/>
        <v xml:space="preserve"> </v>
      </c>
      <c r="M17" s="24" t="str">
        <f t="shared" si="3"/>
        <v xml:space="preserve"> </v>
      </c>
      <c r="N17" s="26"/>
      <c r="O17" s="261" t="s">
        <v>317</v>
      </c>
      <c r="P17" s="262"/>
      <c r="Q17" s="217">
        <v>2</v>
      </c>
      <c r="R17" s="217" t="s">
        <v>107</v>
      </c>
      <c r="S17" s="23">
        <f t="shared" si="4"/>
        <v>4.4000000000000004</v>
      </c>
      <c r="T17" s="24" t="str">
        <f t="shared" si="5"/>
        <v>spsk</v>
      </c>
    </row>
    <row r="18" spans="1:20" ht="19">
      <c r="A18" s="259" t="s">
        <v>357</v>
      </c>
      <c r="B18" s="287"/>
      <c r="C18" s="219">
        <v>0.2</v>
      </c>
      <c r="D18" s="219" t="s">
        <v>27</v>
      </c>
      <c r="E18" s="105">
        <f t="shared" si="0"/>
        <v>2.2000000000000002</v>
      </c>
      <c r="F18" s="77" t="str">
        <f t="shared" si="1"/>
        <v>stk</v>
      </c>
      <c r="G18" s="26"/>
      <c r="H18" s="261"/>
      <c r="I18" s="288"/>
      <c r="J18" s="220"/>
      <c r="K18" s="220"/>
      <c r="L18" s="117" t="str">
        <f t="shared" si="2"/>
        <v xml:space="preserve"> </v>
      </c>
      <c r="M18" s="24" t="str">
        <f t="shared" si="3"/>
        <v xml:space="preserve"> </v>
      </c>
      <c r="N18" s="26"/>
      <c r="O18" s="261"/>
      <c r="P18" s="262"/>
      <c r="Q18" s="217"/>
      <c r="R18" s="217"/>
      <c r="S18" s="23"/>
      <c r="T18" s="24"/>
    </row>
    <row r="19" spans="1:20" ht="19">
      <c r="A19" s="259"/>
      <c r="B19" s="287"/>
      <c r="C19" s="219"/>
      <c r="D19" s="219"/>
      <c r="E19" s="105" t="str">
        <f t="shared" si="0"/>
        <v xml:space="preserve"> </v>
      </c>
      <c r="F19" s="77" t="str">
        <f t="shared" si="1"/>
        <v xml:space="preserve"> </v>
      </c>
      <c r="G19" s="26"/>
      <c r="H19" s="261"/>
      <c r="I19" s="288"/>
      <c r="J19" s="220"/>
      <c r="K19" s="220"/>
      <c r="L19" s="117" t="str">
        <f t="shared" si="2"/>
        <v xml:space="preserve"> </v>
      </c>
      <c r="M19" s="24" t="str">
        <f t="shared" si="3"/>
        <v xml:space="preserve"> </v>
      </c>
      <c r="N19" s="26"/>
      <c r="O19" s="261"/>
      <c r="P19" s="262"/>
      <c r="Q19" s="217"/>
      <c r="R19" s="217"/>
      <c r="S19" s="23" t="str">
        <f t="shared" si="4"/>
        <v xml:space="preserve"> </v>
      </c>
      <c r="T19" s="24" t="str">
        <f t="shared" si="5"/>
        <v xml:space="preserve"> </v>
      </c>
    </row>
    <row r="20" spans="1:20" ht="21" thickBot="1">
      <c r="A20" s="289" t="s">
        <v>64</v>
      </c>
      <c r="B20" s="290"/>
      <c r="C20" s="290"/>
      <c r="D20" s="290"/>
      <c r="E20" s="290"/>
      <c r="F20" s="291"/>
      <c r="H20" s="289" t="s">
        <v>64</v>
      </c>
      <c r="I20" s="290"/>
      <c r="J20" s="290"/>
      <c r="K20" s="290"/>
      <c r="L20" s="290"/>
      <c r="M20" s="291"/>
      <c r="O20" s="289" t="s">
        <v>64</v>
      </c>
      <c r="P20" s="292"/>
      <c r="Q20" s="292"/>
      <c r="R20" s="292"/>
      <c r="S20" s="292"/>
      <c r="T20" s="291"/>
    </row>
    <row r="21" spans="1:20" ht="20" customHeight="1" thickBot="1">
      <c r="A21" s="146">
        <v>1</v>
      </c>
      <c r="B21" s="283" t="s">
        <v>447</v>
      </c>
      <c r="C21" s="283"/>
      <c r="D21" s="283"/>
      <c r="E21" s="283"/>
      <c r="F21" s="284"/>
      <c r="H21" s="89">
        <v>1</v>
      </c>
      <c r="I21" s="278" t="s">
        <v>498</v>
      </c>
      <c r="J21" s="278"/>
      <c r="K21" s="278"/>
      <c r="L21" s="278"/>
      <c r="M21" s="253"/>
      <c r="O21" s="89">
        <v>1</v>
      </c>
      <c r="P21" s="252" t="s">
        <v>474</v>
      </c>
      <c r="Q21" s="252"/>
      <c r="R21" s="252"/>
      <c r="S21" s="252"/>
      <c r="T21" s="253"/>
    </row>
    <row r="22" spans="1:20" ht="20" customHeight="1">
      <c r="A22" s="147">
        <v>1</v>
      </c>
      <c r="B22" s="276" t="s">
        <v>456</v>
      </c>
      <c r="C22" s="276"/>
      <c r="D22" s="276"/>
      <c r="E22" s="276"/>
      <c r="F22" s="277"/>
      <c r="H22" s="89">
        <v>2</v>
      </c>
      <c r="I22" s="278" t="s">
        <v>578</v>
      </c>
      <c r="J22" s="278"/>
      <c r="K22" s="278"/>
      <c r="L22" s="278"/>
      <c r="M22" s="253"/>
      <c r="O22" s="89">
        <v>2</v>
      </c>
      <c r="P22" s="252" t="s">
        <v>323</v>
      </c>
      <c r="Q22" s="252"/>
      <c r="R22" s="252"/>
      <c r="S22" s="252"/>
      <c r="T22" s="253"/>
    </row>
    <row r="23" spans="1:20" ht="20" customHeight="1" thickBot="1">
      <c r="A23" s="89">
        <v>2</v>
      </c>
      <c r="B23" s="278" t="s">
        <v>457</v>
      </c>
      <c r="C23" s="278"/>
      <c r="D23" s="278"/>
      <c r="E23" s="278"/>
      <c r="F23" s="253"/>
      <c r="H23" s="89"/>
      <c r="I23" s="278"/>
      <c r="J23" s="278"/>
      <c r="K23" s="278"/>
      <c r="L23" s="278"/>
      <c r="M23" s="253"/>
      <c r="O23" s="89">
        <v>3</v>
      </c>
      <c r="P23" s="252" t="s">
        <v>318</v>
      </c>
      <c r="Q23" s="252"/>
      <c r="R23" s="252"/>
      <c r="S23" s="252"/>
      <c r="T23" s="253"/>
    </row>
    <row r="24" spans="1:20" ht="20" customHeight="1">
      <c r="A24" s="89">
        <v>3</v>
      </c>
      <c r="B24" s="278" t="s">
        <v>443</v>
      </c>
      <c r="C24" s="278"/>
      <c r="D24" s="278"/>
      <c r="E24" s="278"/>
      <c r="F24" s="253"/>
      <c r="H24" s="147"/>
      <c r="I24" s="285" t="s">
        <v>579</v>
      </c>
      <c r="J24" s="285"/>
      <c r="K24" s="285"/>
      <c r="L24" s="285"/>
      <c r="M24" s="286"/>
      <c r="O24" s="89">
        <v>4</v>
      </c>
      <c r="P24" s="252" t="s">
        <v>319</v>
      </c>
      <c r="Q24" s="252"/>
      <c r="R24" s="252"/>
      <c r="S24" s="252"/>
      <c r="T24" s="253"/>
    </row>
    <row r="25" spans="1:20" ht="20" customHeight="1">
      <c r="A25" s="89">
        <v>4</v>
      </c>
      <c r="B25" s="278" t="s">
        <v>458</v>
      </c>
      <c r="C25" s="278"/>
      <c r="D25" s="278"/>
      <c r="E25" s="278"/>
      <c r="F25" s="253"/>
      <c r="H25" s="89">
        <v>1</v>
      </c>
      <c r="I25" s="278" t="s">
        <v>573</v>
      </c>
      <c r="J25" s="278"/>
      <c r="K25" s="278"/>
      <c r="L25" s="278"/>
      <c r="M25" s="253"/>
      <c r="O25" s="89">
        <v>5</v>
      </c>
      <c r="P25" s="252" t="s">
        <v>320</v>
      </c>
      <c r="Q25" s="252"/>
      <c r="R25" s="252"/>
      <c r="S25" s="252"/>
      <c r="T25" s="253"/>
    </row>
    <row r="26" spans="1:20" ht="20" customHeight="1">
      <c r="A26" s="89">
        <v>5</v>
      </c>
      <c r="B26" s="278" t="s">
        <v>459</v>
      </c>
      <c r="C26" s="278"/>
      <c r="D26" s="278"/>
      <c r="E26" s="278"/>
      <c r="F26" s="253"/>
      <c r="H26" s="89">
        <v>2</v>
      </c>
      <c r="I26" s="278" t="s">
        <v>574</v>
      </c>
      <c r="J26" s="278"/>
      <c r="K26" s="278"/>
      <c r="L26" s="278"/>
      <c r="M26" s="253"/>
      <c r="O26" s="89">
        <v>6</v>
      </c>
      <c r="P26" s="252" t="s">
        <v>321</v>
      </c>
      <c r="Q26" s="252"/>
      <c r="R26" s="252"/>
      <c r="S26" s="252"/>
      <c r="T26" s="253"/>
    </row>
    <row r="27" spans="1:20" ht="20" customHeight="1">
      <c r="A27" s="89">
        <v>6</v>
      </c>
      <c r="B27" s="278" t="s">
        <v>460</v>
      </c>
      <c r="C27" s="278"/>
      <c r="D27" s="278"/>
      <c r="E27" s="278"/>
      <c r="F27" s="253"/>
      <c r="H27" s="89">
        <v>3</v>
      </c>
      <c r="I27" s="278" t="s">
        <v>575</v>
      </c>
      <c r="J27" s="278"/>
      <c r="K27" s="278"/>
      <c r="L27" s="278"/>
      <c r="M27" s="253"/>
      <c r="O27" s="89">
        <v>7</v>
      </c>
      <c r="P27" s="252" t="s">
        <v>322</v>
      </c>
      <c r="Q27" s="252"/>
      <c r="R27" s="252"/>
      <c r="S27" s="252"/>
      <c r="T27" s="253"/>
    </row>
    <row r="28" spans="1:20" ht="20" customHeight="1">
      <c r="A28" s="89">
        <v>7</v>
      </c>
      <c r="B28" s="278" t="s">
        <v>461</v>
      </c>
      <c r="C28" s="278"/>
      <c r="D28" s="278"/>
      <c r="E28" s="278"/>
      <c r="F28" s="253"/>
      <c r="H28" s="89">
        <v>4</v>
      </c>
      <c r="I28" s="278" t="s">
        <v>576</v>
      </c>
      <c r="J28" s="278"/>
      <c r="K28" s="278"/>
      <c r="L28" s="278"/>
      <c r="M28" s="253"/>
      <c r="O28" s="89">
        <v>8</v>
      </c>
      <c r="P28" s="252" t="s">
        <v>325</v>
      </c>
      <c r="Q28" s="252"/>
      <c r="R28" s="252"/>
      <c r="S28" s="252"/>
      <c r="T28" s="253"/>
    </row>
    <row r="29" spans="1:20" ht="20" customHeight="1" thickBot="1">
      <c r="A29" s="90">
        <v>8</v>
      </c>
      <c r="B29" s="254" t="s">
        <v>448</v>
      </c>
      <c r="C29" s="254"/>
      <c r="D29" s="254"/>
      <c r="E29" s="254"/>
      <c r="F29" s="255"/>
      <c r="H29" s="89">
        <v>5</v>
      </c>
      <c r="I29" s="278" t="s">
        <v>462</v>
      </c>
      <c r="J29" s="278"/>
      <c r="K29" s="278"/>
      <c r="L29" s="278"/>
      <c r="M29" s="253"/>
      <c r="O29" s="89">
        <v>10</v>
      </c>
      <c r="P29" s="252"/>
      <c r="Q29" s="252"/>
      <c r="R29" s="252"/>
      <c r="S29" s="252"/>
      <c r="T29" s="253"/>
    </row>
    <row r="30" spans="1:20" ht="20" customHeight="1">
      <c r="A30" s="147">
        <v>1</v>
      </c>
      <c r="B30" s="276" t="s">
        <v>326</v>
      </c>
      <c r="C30" s="276"/>
      <c r="D30" s="276"/>
      <c r="E30" s="276"/>
      <c r="F30" s="277"/>
      <c r="H30" s="89">
        <v>6</v>
      </c>
      <c r="I30" s="278" t="s">
        <v>577</v>
      </c>
      <c r="J30" s="278"/>
      <c r="K30" s="278"/>
      <c r="L30" s="278"/>
      <c r="M30" s="253"/>
      <c r="O30" s="89">
        <v>11</v>
      </c>
      <c r="P30" s="252"/>
      <c r="Q30" s="252"/>
      <c r="R30" s="252"/>
      <c r="S30" s="252"/>
      <c r="T30" s="253"/>
    </row>
    <row r="31" spans="1:20" ht="20" customHeight="1">
      <c r="A31" s="89">
        <v>2</v>
      </c>
      <c r="B31" s="278" t="s">
        <v>462</v>
      </c>
      <c r="C31" s="278"/>
      <c r="D31" s="278"/>
      <c r="E31" s="278"/>
      <c r="F31" s="253"/>
      <c r="H31" s="89">
        <v>7</v>
      </c>
      <c r="I31" s="278" t="s">
        <v>445</v>
      </c>
      <c r="J31" s="278"/>
      <c r="K31" s="278"/>
      <c r="L31" s="278"/>
      <c r="M31" s="253"/>
      <c r="O31" s="89">
        <v>12</v>
      </c>
      <c r="P31" s="252"/>
      <c r="Q31" s="252"/>
      <c r="R31" s="252"/>
      <c r="S31" s="252"/>
      <c r="T31" s="253"/>
    </row>
    <row r="32" spans="1:20" ht="20" customHeight="1">
      <c r="A32" s="89">
        <v>3</v>
      </c>
      <c r="B32" s="278" t="s">
        <v>463</v>
      </c>
      <c r="C32" s="278"/>
      <c r="D32" s="278"/>
      <c r="E32" s="278"/>
      <c r="F32" s="253"/>
      <c r="H32" s="89">
        <v>8</v>
      </c>
      <c r="I32" s="278" t="s">
        <v>444</v>
      </c>
      <c r="J32" s="278"/>
      <c r="K32" s="278"/>
      <c r="L32" s="278"/>
      <c r="M32" s="253"/>
      <c r="O32" s="89">
        <v>13</v>
      </c>
      <c r="P32" s="252"/>
      <c r="Q32" s="252"/>
      <c r="R32" s="252"/>
      <c r="S32" s="252"/>
      <c r="T32" s="253"/>
    </row>
    <row r="33" spans="1:23" ht="20" customHeight="1">
      <c r="A33" s="89">
        <v>4</v>
      </c>
      <c r="B33" s="278" t="s">
        <v>445</v>
      </c>
      <c r="C33" s="278"/>
      <c r="D33" s="278"/>
      <c r="E33" s="278"/>
      <c r="F33" s="253"/>
      <c r="H33" s="89">
        <v>9</v>
      </c>
      <c r="I33" s="278" t="s">
        <v>446</v>
      </c>
      <c r="J33" s="278"/>
      <c r="K33" s="278"/>
      <c r="L33" s="278"/>
      <c r="M33" s="253"/>
      <c r="O33" s="89">
        <v>14</v>
      </c>
      <c r="P33" s="252"/>
      <c r="Q33" s="252"/>
      <c r="R33" s="252"/>
      <c r="S33" s="252"/>
      <c r="T33" s="253"/>
    </row>
    <row r="34" spans="1:23" ht="20" customHeight="1" thickBot="1">
      <c r="A34" s="89">
        <v>5</v>
      </c>
      <c r="B34" s="278" t="s">
        <v>444</v>
      </c>
      <c r="C34" s="278"/>
      <c r="D34" s="278"/>
      <c r="E34" s="278"/>
      <c r="F34" s="253"/>
      <c r="H34" s="90"/>
      <c r="I34" s="198"/>
      <c r="J34" s="198"/>
      <c r="K34" s="198"/>
      <c r="L34" s="198"/>
      <c r="M34" s="199"/>
      <c r="O34" s="89">
        <v>15</v>
      </c>
      <c r="P34" s="279"/>
      <c r="Q34" s="279"/>
      <c r="R34" s="279"/>
      <c r="S34" s="279"/>
      <c r="T34" s="280"/>
    </row>
    <row r="35" spans="1:23" ht="21" thickBot="1">
      <c r="A35" s="90">
        <v>6</v>
      </c>
      <c r="B35" s="254" t="s">
        <v>446</v>
      </c>
      <c r="C35" s="254"/>
      <c r="D35" s="254"/>
      <c r="E35" s="254"/>
      <c r="F35" s="255"/>
      <c r="H35" s="146">
        <v>1</v>
      </c>
      <c r="I35" s="283" t="s">
        <v>356</v>
      </c>
      <c r="J35" s="283"/>
      <c r="K35" s="283"/>
      <c r="L35" s="283"/>
      <c r="M35" s="284"/>
      <c r="O35" s="89">
        <v>16.219780219780201</v>
      </c>
      <c r="P35" s="279"/>
      <c r="Q35" s="279"/>
      <c r="R35" s="279"/>
      <c r="S35" s="279"/>
      <c r="T35" s="280"/>
    </row>
    <row r="36" spans="1:23" ht="21" thickBot="1">
      <c r="A36" s="90">
        <v>1</v>
      </c>
      <c r="B36" s="254" t="s">
        <v>356</v>
      </c>
      <c r="C36" s="254"/>
      <c r="D36" s="254"/>
      <c r="E36" s="254"/>
      <c r="F36" s="255"/>
      <c r="H36" s="90"/>
      <c r="I36" s="254"/>
      <c r="J36" s="254"/>
      <c r="K36" s="254"/>
      <c r="L36" s="254"/>
      <c r="M36" s="255"/>
      <c r="O36" s="90">
        <v>17</v>
      </c>
      <c r="P36" s="254"/>
      <c r="Q36" s="254"/>
      <c r="R36" s="254"/>
      <c r="S36" s="254"/>
      <c r="T36" s="255"/>
    </row>
    <row r="37" spans="1:23" ht="45" customHeight="1"/>
    <row r="38" spans="1:23" ht="20.5" customHeight="1">
      <c r="A38" s="273" t="s">
        <v>304</v>
      </c>
      <c r="B38" s="273"/>
      <c r="C38" s="273"/>
      <c r="D38" s="273"/>
      <c r="E38" s="273"/>
      <c r="F38" s="273"/>
      <c r="G38" s="102"/>
      <c r="H38" s="273" t="str">
        <f>H3</f>
        <v>Falafler eller tofu</v>
      </c>
      <c r="I38" s="273"/>
      <c r="J38" s="273"/>
      <c r="K38" s="273"/>
      <c r="L38" s="273"/>
      <c r="M38" s="273"/>
      <c r="N38" s="102"/>
      <c r="O38" s="273" t="str">
        <f>O3</f>
        <v>Coleslaw</v>
      </c>
      <c r="P38" s="273"/>
      <c r="Q38" s="273"/>
      <c r="R38" s="273"/>
      <c r="S38" s="273"/>
      <c r="T38" s="273"/>
      <c r="U38" s="102"/>
      <c r="V38" s="102"/>
      <c r="W38" s="102"/>
    </row>
    <row r="39" spans="1:23" ht="20.5" customHeight="1">
      <c r="A39" s="204"/>
      <c r="B39" s="204"/>
      <c r="C39" s="204"/>
      <c r="D39" s="204"/>
      <c r="E39" s="204"/>
      <c r="F39" s="204"/>
      <c r="G39" s="102"/>
      <c r="H39" s="204"/>
      <c r="I39" s="204"/>
      <c r="J39" s="204"/>
      <c r="K39" s="204"/>
      <c r="L39" s="204"/>
      <c r="M39" s="204"/>
      <c r="N39" s="102"/>
      <c r="O39" s="102"/>
      <c r="P39" s="102"/>
      <c r="Q39" s="102"/>
      <c r="R39" s="102"/>
      <c r="S39" s="102"/>
      <c r="T39" s="102"/>
      <c r="U39" s="102"/>
      <c r="V39" s="102"/>
      <c r="W39" s="102"/>
    </row>
    <row r="40" spans="1:23" ht="20.5" customHeight="1">
      <c r="A40" s="281"/>
      <c r="B40" s="281"/>
      <c r="C40" s="281"/>
      <c r="D40" s="281"/>
      <c r="E40" s="281"/>
      <c r="F40" s="281"/>
      <c r="G40" s="102"/>
      <c r="H40" s="281"/>
      <c r="I40" s="281"/>
      <c r="J40" s="281"/>
      <c r="K40" s="281"/>
      <c r="L40" s="281"/>
      <c r="M40" s="281"/>
      <c r="N40" s="102"/>
      <c r="O40" s="102"/>
      <c r="P40" s="102"/>
      <c r="Q40" s="102"/>
      <c r="R40" s="102"/>
      <c r="S40" s="102"/>
      <c r="T40" s="102"/>
      <c r="U40" s="102"/>
      <c r="V40" s="102"/>
      <c r="W40" s="102"/>
    </row>
    <row r="41" spans="1:23" ht="20.5" customHeight="1">
      <c r="A41" s="282"/>
      <c r="B41" s="282"/>
      <c r="C41" s="282"/>
      <c r="D41" s="205"/>
      <c r="E41" s="204"/>
      <c r="F41" s="205"/>
      <c r="G41" s="102"/>
      <c r="H41" s="282"/>
      <c r="I41" s="282"/>
      <c r="J41" s="282"/>
      <c r="K41" s="205"/>
      <c r="L41" s="204"/>
      <c r="M41" s="205"/>
      <c r="N41" s="102"/>
      <c r="O41" s="102"/>
      <c r="P41" s="102"/>
      <c r="Q41" s="102"/>
      <c r="R41" s="102"/>
      <c r="S41" s="102"/>
      <c r="T41" s="102"/>
      <c r="U41" s="102"/>
      <c r="V41" s="102"/>
      <c r="W41" s="102"/>
    </row>
    <row r="42" spans="1:23" ht="20.5" customHeight="1">
      <c r="A42" s="206"/>
      <c r="B42" s="206"/>
      <c r="C42" s="206"/>
      <c r="D42" s="206"/>
      <c r="E42" s="206"/>
      <c r="F42" s="206"/>
      <c r="G42" s="102"/>
      <c r="H42" s="206"/>
      <c r="I42" s="206"/>
      <c r="J42" s="206"/>
      <c r="K42" s="206"/>
      <c r="L42" s="206"/>
      <c r="M42" s="206"/>
      <c r="N42" s="102"/>
      <c r="O42" s="102"/>
      <c r="P42" s="102"/>
      <c r="Q42" s="102"/>
      <c r="R42" s="102"/>
      <c r="S42" s="102"/>
      <c r="T42" s="102"/>
      <c r="U42" s="102"/>
      <c r="V42" s="102"/>
      <c r="W42" s="102"/>
    </row>
    <row r="43" spans="1:23" ht="20.5" customHeight="1">
      <c r="A43" s="306"/>
      <c r="B43" s="306"/>
      <c r="C43" s="208"/>
      <c r="D43" s="208"/>
      <c r="E43" s="209"/>
      <c r="F43" s="209"/>
      <c r="G43" s="102"/>
      <c r="H43" s="272"/>
      <c r="I43" s="272"/>
      <c r="J43" s="203"/>
      <c r="K43" s="203"/>
      <c r="L43" s="207"/>
      <c r="M43" s="207"/>
      <c r="N43" s="102"/>
      <c r="O43" s="102"/>
      <c r="P43" s="102"/>
      <c r="Q43" s="102"/>
      <c r="R43" s="102"/>
      <c r="S43" s="102"/>
      <c r="T43" s="102"/>
      <c r="U43" s="102"/>
      <c r="V43" s="102"/>
      <c r="W43" s="102"/>
    </row>
    <row r="44" spans="1:23" ht="20.5" customHeight="1">
      <c r="A44" s="306"/>
      <c r="B44" s="306"/>
      <c r="C44" s="208"/>
      <c r="D44" s="208"/>
      <c r="E44" s="209"/>
      <c r="F44" s="209"/>
      <c r="G44" s="102"/>
      <c r="H44" s="272"/>
      <c r="I44" s="272"/>
      <c r="J44" s="203"/>
      <c r="K44" s="203"/>
      <c r="L44" s="207"/>
      <c r="M44" s="207"/>
      <c r="N44" s="102"/>
      <c r="O44" s="102"/>
      <c r="P44" s="102"/>
      <c r="Q44" s="102"/>
      <c r="R44" s="102"/>
      <c r="S44" s="102"/>
      <c r="T44" s="102"/>
      <c r="U44" s="102"/>
      <c r="V44" s="102"/>
      <c r="W44" s="102"/>
    </row>
    <row r="45" spans="1:23" ht="20.5" customHeight="1">
      <c r="A45" s="306"/>
      <c r="B45" s="306"/>
      <c r="C45" s="208"/>
      <c r="D45" s="208"/>
      <c r="E45" s="209"/>
      <c r="F45" s="209"/>
      <c r="G45" s="102"/>
      <c r="H45" s="272"/>
      <c r="I45" s="272"/>
      <c r="J45" s="203"/>
      <c r="K45" s="203"/>
      <c r="L45" s="207"/>
      <c r="M45" s="207"/>
      <c r="N45" s="102"/>
      <c r="O45" s="102"/>
      <c r="P45" s="102"/>
      <c r="Q45" s="102"/>
      <c r="R45" s="134" t="s">
        <v>265</v>
      </c>
      <c r="S45" s="102"/>
      <c r="T45" s="102"/>
      <c r="U45" s="102"/>
      <c r="V45" s="102"/>
      <c r="W45" s="102"/>
    </row>
    <row r="46" spans="1:23" ht="20.5" customHeight="1">
      <c r="A46" s="306"/>
      <c r="B46" s="306"/>
      <c r="C46" s="208"/>
      <c r="D46" s="208"/>
      <c r="E46" s="209"/>
      <c r="F46" s="209"/>
      <c r="G46" s="102"/>
      <c r="H46" s="272"/>
      <c r="I46" s="272"/>
      <c r="J46" s="203"/>
      <c r="K46" s="203"/>
      <c r="L46" s="207"/>
      <c r="M46" s="207"/>
      <c r="N46" s="102"/>
      <c r="O46" s="102"/>
      <c r="P46" s="102"/>
      <c r="Q46" s="102"/>
      <c r="R46" s="102"/>
      <c r="S46" s="102"/>
      <c r="T46" s="102"/>
      <c r="U46" s="102"/>
      <c r="V46" s="102"/>
      <c r="W46" s="102"/>
    </row>
    <row r="47" spans="1:23" ht="20.5" customHeight="1">
      <c r="A47" s="306"/>
      <c r="B47" s="306"/>
      <c r="C47" s="208"/>
      <c r="D47" s="208"/>
      <c r="E47" s="209"/>
      <c r="F47" s="209"/>
      <c r="G47" s="102"/>
      <c r="H47" s="272"/>
      <c r="I47" s="272"/>
      <c r="J47" s="203"/>
      <c r="K47" s="203"/>
      <c r="L47" s="207"/>
      <c r="M47" s="207"/>
      <c r="N47" s="102"/>
      <c r="O47" s="102"/>
      <c r="P47" s="102"/>
      <c r="Q47" s="102"/>
      <c r="R47" s="102"/>
      <c r="S47" s="102"/>
      <c r="T47" s="102"/>
      <c r="U47" s="102"/>
      <c r="V47" s="102"/>
      <c r="W47" s="102"/>
    </row>
    <row r="48" spans="1:23" ht="20.5" customHeight="1">
      <c r="A48" s="306"/>
      <c r="B48" s="306"/>
      <c r="C48" s="208"/>
      <c r="D48" s="208"/>
      <c r="E48" s="209"/>
      <c r="F48" s="209"/>
      <c r="G48" s="102"/>
      <c r="H48" s="272"/>
      <c r="I48" s="272"/>
      <c r="J48" s="203"/>
      <c r="K48" s="203"/>
      <c r="L48" s="207"/>
      <c r="M48" s="207"/>
      <c r="N48" s="102"/>
      <c r="O48" s="102"/>
      <c r="P48" s="102"/>
      <c r="Q48" s="102"/>
      <c r="R48" s="102"/>
      <c r="S48" s="102"/>
      <c r="T48" s="102"/>
      <c r="U48" s="102"/>
      <c r="V48" s="102"/>
      <c r="W48" s="102"/>
    </row>
    <row r="49" spans="1:23" ht="20.5" customHeight="1">
      <c r="A49" s="306"/>
      <c r="B49" s="306"/>
      <c r="C49" s="208"/>
      <c r="D49" s="208"/>
      <c r="E49" s="209"/>
      <c r="F49" s="209"/>
      <c r="G49" s="102"/>
      <c r="H49" s="272"/>
      <c r="I49" s="272"/>
      <c r="J49" s="203"/>
      <c r="K49" s="203"/>
      <c r="L49" s="207"/>
      <c r="M49" s="207"/>
      <c r="N49" s="102"/>
      <c r="O49" s="102"/>
      <c r="P49" s="102"/>
      <c r="Q49" s="102"/>
      <c r="R49" s="102"/>
      <c r="S49" s="102"/>
      <c r="T49" s="102"/>
      <c r="U49" s="102"/>
      <c r="V49" s="102"/>
      <c r="W49" s="102"/>
    </row>
    <row r="50" spans="1:23" ht="20.5" customHeight="1">
      <c r="A50" s="306"/>
      <c r="B50" s="306"/>
      <c r="C50" s="208"/>
      <c r="D50" s="208"/>
      <c r="E50" s="209"/>
      <c r="F50" s="209"/>
      <c r="G50" s="102"/>
      <c r="H50" s="272"/>
      <c r="I50" s="272"/>
      <c r="J50" s="203"/>
      <c r="K50" s="203"/>
      <c r="L50" s="207"/>
      <c r="M50" s="207"/>
      <c r="N50" s="102"/>
      <c r="O50" s="102"/>
      <c r="P50" s="102"/>
      <c r="Q50" s="102"/>
      <c r="R50" s="102"/>
      <c r="S50" s="102"/>
      <c r="T50" s="102"/>
      <c r="U50" s="102"/>
      <c r="V50" s="102"/>
      <c r="W50" s="102"/>
    </row>
    <row r="51" spans="1:23" ht="20.5" customHeight="1">
      <c r="A51" s="210"/>
      <c r="B51" s="210"/>
      <c r="C51" s="208"/>
      <c r="D51" s="208"/>
      <c r="E51" s="209"/>
      <c r="F51" s="209"/>
      <c r="G51" s="102"/>
      <c r="H51" s="302"/>
      <c r="I51" s="302"/>
      <c r="J51" s="203"/>
      <c r="K51" s="203"/>
      <c r="L51" s="207"/>
      <c r="M51" s="207"/>
      <c r="N51" s="102"/>
      <c r="O51" s="102"/>
      <c r="P51" s="102"/>
      <c r="Q51" s="102"/>
      <c r="R51" s="102"/>
      <c r="S51" s="102"/>
      <c r="T51" s="102"/>
      <c r="U51" s="102"/>
      <c r="V51" s="102"/>
      <c r="W51" s="102"/>
    </row>
    <row r="52" spans="1:23" ht="20.5" customHeight="1">
      <c r="A52" s="211"/>
      <c r="B52" s="211"/>
      <c r="C52" s="208"/>
      <c r="D52" s="208"/>
      <c r="E52" s="209"/>
      <c r="F52" s="209"/>
      <c r="G52" s="102"/>
      <c r="H52" s="302"/>
      <c r="I52" s="302"/>
      <c r="J52" s="203"/>
      <c r="K52" s="203"/>
      <c r="L52" s="207"/>
      <c r="M52" s="207"/>
      <c r="N52" s="102"/>
      <c r="O52" s="102"/>
      <c r="P52" s="102"/>
      <c r="Q52" s="102"/>
      <c r="R52" s="102"/>
      <c r="S52" s="102"/>
      <c r="T52" s="102"/>
      <c r="U52" s="102"/>
      <c r="V52" s="102"/>
      <c r="W52" s="102"/>
    </row>
    <row r="53" spans="1:23" ht="20.5" customHeight="1">
      <c r="A53" s="211"/>
      <c r="B53" s="211"/>
      <c r="C53" s="208"/>
      <c r="D53" s="208"/>
      <c r="E53" s="209"/>
      <c r="F53" s="209"/>
      <c r="G53" s="102"/>
      <c r="H53" s="302"/>
      <c r="I53" s="302"/>
      <c r="J53" s="203"/>
      <c r="K53" s="203"/>
      <c r="L53" s="207"/>
      <c r="M53" s="207"/>
      <c r="N53" s="102"/>
      <c r="O53" s="102"/>
      <c r="P53" s="102"/>
      <c r="Q53" s="102"/>
      <c r="R53" s="102"/>
      <c r="S53" s="102"/>
      <c r="T53" s="102"/>
      <c r="U53" s="102"/>
      <c r="V53" s="102"/>
      <c r="W53" s="102"/>
    </row>
    <row r="54" spans="1:23" ht="20.5" customHeight="1">
      <c r="A54" s="307"/>
      <c r="B54" s="307"/>
      <c r="C54" s="208"/>
      <c r="D54" s="208"/>
      <c r="E54" s="209"/>
      <c r="F54" s="209"/>
      <c r="G54" s="102"/>
      <c r="H54" s="302"/>
      <c r="I54" s="302"/>
      <c r="J54" s="203"/>
      <c r="K54" s="203"/>
      <c r="L54" s="207"/>
      <c r="M54" s="207"/>
      <c r="N54" s="102"/>
      <c r="O54" s="102"/>
      <c r="P54" s="102"/>
      <c r="Q54" s="102"/>
      <c r="R54" s="102"/>
      <c r="S54" s="102"/>
      <c r="T54" s="102"/>
      <c r="U54" s="102"/>
      <c r="V54" s="102"/>
      <c r="W54" s="102"/>
    </row>
    <row r="55" spans="1:23" ht="20.5" customHeight="1">
      <c r="A55" s="307"/>
      <c r="B55" s="307"/>
      <c r="C55" s="208"/>
      <c r="D55" s="208"/>
      <c r="E55" s="209"/>
      <c r="F55" s="209"/>
      <c r="G55" s="102"/>
      <c r="H55" s="302"/>
      <c r="I55" s="302"/>
      <c r="J55" s="203"/>
      <c r="K55" s="203"/>
      <c r="L55" s="207"/>
      <c r="M55" s="207"/>
      <c r="N55" s="102"/>
      <c r="O55" s="102"/>
      <c r="P55" s="102"/>
      <c r="Q55" s="102"/>
      <c r="R55" s="102"/>
      <c r="S55" s="102"/>
      <c r="T55" s="102"/>
      <c r="U55" s="102"/>
      <c r="V55" s="102"/>
      <c r="W55" s="102"/>
    </row>
    <row r="56" spans="1:23" ht="20.5" customHeight="1">
      <c r="A56" s="307"/>
      <c r="B56" s="307"/>
      <c r="C56" s="208"/>
      <c r="D56" s="208"/>
      <c r="E56" s="209"/>
      <c r="F56" s="209"/>
      <c r="G56" s="102"/>
      <c r="H56" s="302"/>
      <c r="I56" s="302"/>
      <c r="J56" s="203"/>
      <c r="K56" s="203"/>
      <c r="L56" s="207"/>
      <c r="M56" s="207"/>
      <c r="N56" s="102"/>
      <c r="O56" s="102"/>
      <c r="P56" s="102"/>
      <c r="Q56" s="102"/>
      <c r="R56" s="102"/>
      <c r="S56" s="102"/>
      <c r="T56" s="102"/>
      <c r="U56" s="102"/>
      <c r="V56" s="102"/>
      <c r="W56" s="102"/>
    </row>
    <row r="57" spans="1:23" ht="20.5" customHeight="1">
      <c r="A57" s="303"/>
      <c r="B57" s="303"/>
      <c r="C57" s="303"/>
      <c r="D57" s="303"/>
      <c r="E57" s="303"/>
      <c r="F57" s="303"/>
      <c r="G57" s="102"/>
      <c r="H57" s="303"/>
      <c r="I57" s="303"/>
      <c r="J57" s="303"/>
      <c r="K57" s="303"/>
      <c r="L57" s="303"/>
      <c r="M57" s="303"/>
      <c r="N57" s="102"/>
      <c r="O57" s="102"/>
      <c r="P57" s="102"/>
      <c r="Q57" s="102"/>
      <c r="R57" s="102"/>
      <c r="S57" s="102"/>
      <c r="T57" s="102"/>
      <c r="U57" s="102"/>
      <c r="V57" s="102"/>
      <c r="W57" s="102"/>
    </row>
    <row r="58" spans="1:23" ht="20.5" customHeight="1">
      <c r="A58" s="212"/>
      <c r="B58" s="304"/>
      <c r="C58" s="304"/>
      <c r="D58" s="304"/>
      <c r="E58" s="304"/>
      <c r="F58" s="304"/>
      <c r="G58" s="102"/>
      <c r="H58" s="212"/>
      <c r="I58" s="304"/>
      <c r="J58" s="304"/>
      <c r="K58" s="304"/>
      <c r="L58" s="304"/>
      <c r="M58" s="304"/>
      <c r="N58" s="102"/>
      <c r="O58" s="102"/>
      <c r="P58" s="102"/>
      <c r="Q58" s="102"/>
      <c r="R58" s="102"/>
      <c r="S58" s="102"/>
      <c r="T58" s="102"/>
      <c r="U58" s="102"/>
      <c r="V58" s="102"/>
      <c r="W58" s="102"/>
    </row>
    <row r="59" spans="1:23" ht="20.5" customHeight="1">
      <c r="A59" s="212"/>
      <c r="B59" s="304"/>
      <c r="C59" s="304"/>
      <c r="D59" s="304"/>
      <c r="E59" s="304"/>
      <c r="F59" s="304"/>
      <c r="G59" s="102"/>
      <c r="H59" s="212"/>
      <c r="I59" s="304"/>
      <c r="J59" s="304"/>
      <c r="K59" s="304"/>
      <c r="L59" s="304"/>
      <c r="M59" s="304"/>
      <c r="N59" s="102"/>
      <c r="O59" s="102"/>
      <c r="P59" s="102"/>
      <c r="Q59" s="102"/>
      <c r="R59" s="102"/>
      <c r="S59" s="102"/>
      <c r="T59" s="102"/>
      <c r="U59" s="102"/>
      <c r="V59" s="102"/>
      <c r="W59" s="102"/>
    </row>
    <row r="60" spans="1:23" ht="20.5" customHeight="1">
      <c r="A60" s="212"/>
      <c r="B60" s="304"/>
      <c r="C60" s="304"/>
      <c r="D60" s="304"/>
      <c r="E60" s="304"/>
      <c r="F60" s="304"/>
      <c r="G60" s="102"/>
      <c r="H60" s="212"/>
      <c r="I60" s="304"/>
      <c r="J60" s="304"/>
      <c r="K60" s="304"/>
      <c r="L60" s="304"/>
      <c r="M60" s="304"/>
      <c r="N60" s="102"/>
      <c r="O60" s="102"/>
      <c r="P60" s="102"/>
      <c r="Q60" s="102"/>
      <c r="R60" s="102"/>
      <c r="S60" s="102"/>
      <c r="T60" s="102"/>
      <c r="U60" s="102"/>
      <c r="V60" s="102"/>
      <c r="W60" s="102"/>
    </row>
    <row r="61" spans="1:23" ht="20.5" customHeight="1">
      <c r="A61" s="212"/>
      <c r="B61" s="304"/>
      <c r="C61" s="304"/>
      <c r="D61" s="304"/>
      <c r="E61" s="304"/>
      <c r="F61" s="304"/>
      <c r="G61" s="102"/>
      <c r="H61" s="212"/>
      <c r="I61" s="304"/>
      <c r="J61" s="304"/>
      <c r="K61" s="304"/>
      <c r="L61" s="304"/>
      <c r="M61" s="304"/>
      <c r="N61" s="102"/>
      <c r="O61" s="102"/>
      <c r="P61" s="102"/>
      <c r="Q61" s="102"/>
      <c r="R61" s="102"/>
      <c r="S61" s="102"/>
      <c r="T61" s="102"/>
      <c r="U61" s="102"/>
      <c r="V61" s="102"/>
      <c r="W61" s="102"/>
    </row>
    <row r="62" spans="1:23" ht="20.5" customHeight="1">
      <c r="A62" s="212"/>
      <c r="B62" s="304"/>
      <c r="C62" s="304"/>
      <c r="D62" s="304"/>
      <c r="E62" s="304"/>
      <c r="F62" s="304"/>
      <c r="G62" s="102"/>
      <c r="H62" s="212"/>
      <c r="I62" s="304"/>
      <c r="J62" s="304"/>
      <c r="K62" s="304"/>
      <c r="L62" s="304"/>
      <c r="M62" s="304"/>
      <c r="N62" s="102"/>
      <c r="O62" s="102"/>
      <c r="P62" s="102"/>
      <c r="Q62" s="102"/>
      <c r="R62" s="102"/>
      <c r="S62" s="102"/>
      <c r="T62" s="102"/>
      <c r="U62" s="102"/>
      <c r="V62" s="102"/>
      <c r="W62" s="102"/>
    </row>
    <row r="63" spans="1:23" ht="20.5" customHeight="1">
      <c r="A63" s="212"/>
      <c r="B63" s="304"/>
      <c r="C63" s="304"/>
      <c r="D63" s="304"/>
      <c r="E63" s="304"/>
      <c r="F63" s="304"/>
      <c r="G63" s="102"/>
      <c r="H63" s="212"/>
      <c r="I63" s="304"/>
      <c r="J63" s="304"/>
      <c r="K63" s="304"/>
      <c r="L63" s="304"/>
      <c r="M63" s="304"/>
      <c r="N63" s="102"/>
      <c r="O63" s="102"/>
      <c r="P63" s="102"/>
      <c r="Q63" s="102"/>
      <c r="R63" s="102"/>
      <c r="S63" s="102"/>
      <c r="T63" s="102"/>
      <c r="U63" s="102"/>
      <c r="V63" s="102"/>
      <c r="W63" s="102"/>
    </row>
    <row r="64" spans="1:23" ht="20.5" customHeight="1">
      <c r="A64" s="212"/>
      <c r="B64" s="304"/>
      <c r="C64" s="304"/>
      <c r="D64" s="304"/>
      <c r="E64" s="304"/>
      <c r="F64" s="304"/>
      <c r="G64" s="102"/>
      <c r="H64" s="212"/>
      <c r="I64" s="304"/>
      <c r="J64" s="304"/>
      <c r="K64" s="304"/>
      <c r="L64" s="304"/>
      <c r="M64" s="304"/>
      <c r="N64" s="102"/>
      <c r="O64" s="102"/>
      <c r="P64" s="102"/>
      <c r="Q64" s="102"/>
      <c r="R64" s="102"/>
      <c r="S64" s="102"/>
      <c r="T64" s="102"/>
      <c r="U64" s="102"/>
      <c r="V64" s="102"/>
      <c r="W64" s="102"/>
    </row>
    <row r="65" spans="1:23" ht="20.5" customHeight="1">
      <c r="A65" s="212"/>
      <c r="B65" s="304"/>
      <c r="C65" s="304"/>
      <c r="D65" s="304"/>
      <c r="E65" s="304"/>
      <c r="F65" s="304"/>
      <c r="G65" s="102"/>
      <c r="H65" s="212"/>
      <c r="I65" s="304"/>
      <c r="J65" s="304"/>
      <c r="K65" s="304"/>
      <c r="L65" s="304"/>
      <c r="M65" s="304"/>
      <c r="N65" s="102"/>
      <c r="O65" s="102"/>
      <c r="P65" s="102"/>
      <c r="Q65" s="102"/>
      <c r="R65" s="102"/>
      <c r="S65" s="102"/>
      <c r="T65" s="102"/>
      <c r="U65" s="102"/>
      <c r="V65" s="102"/>
      <c r="W65" s="102"/>
    </row>
    <row r="66" spans="1:23" ht="20.5" customHeight="1">
      <c r="A66" s="212"/>
      <c r="B66" s="304"/>
      <c r="C66" s="304"/>
      <c r="D66" s="304"/>
      <c r="E66" s="304"/>
      <c r="F66" s="304"/>
      <c r="G66" s="102"/>
      <c r="H66" s="212"/>
      <c r="I66" s="304"/>
      <c r="J66" s="304"/>
      <c r="K66" s="304"/>
      <c r="L66" s="304"/>
      <c r="M66" s="304"/>
      <c r="N66" s="102"/>
      <c r="O66" s="102"/>
      <c r="P66" s="102"/>
      <c r="Q66" s="102"/>
      <c r="R66" s="102"/>
      <c r="S66" s="102"/>
      <c r="T66" s="102"/>
      <c r="U66" s="102"/>
      <c r="V66" s="102"/>
      <c r="W66" s="102"/>
    </row>
    <row r="67" spans="1:23" ht="20.5" customHeight="1">
      <c r="A67" s="212"/>
      <c r="B67" s="304"/>
      <c r="C67" s="304"/>
      <c r="D67" s="304"/>
      <c r="E67" s="304"/>
      <c r="F67" s="304"/>
      <c r="G67" s="102"/>
      <c r="H67" s="212"/>
      <c r="I67" s="304"/>
      <c r="J67" s="304"/>
      <c r="K67" s="304"/>
      <c r="L67" s="304"/>
      <c r="M67" s="304"/>
      <c r="N67" s="102"/>
      <c r="O67" s="102"/>
      <c r="P67" s="102"/>
      <c r="Q67" s="102"/>
      <c r="R67" s="102"/>
      <c r="S67" s="102"/>
      <c r="T67" s="102"/>
      <c r="U67" s="102"/>
      <c r="V67" s="102"/>
      <c r="W67" s="102"/>
    </row>
    <row r="68" spans="1:23" ht="20.5" customHeight="1">
      <c r="A68" s="212"/>
      <c r="B68" s="304"/>
      <c r="C68" s="304"/>
      <c r="D68" s="304"/>
      <c r="E68" s="304"/>
      <c r="F68" s="304"/>
      <c r="G68" s="102"/>
      <c r="H68" s="212"/>
      <c r="I68" s="304"/>
      <c r="J68" s="304"/>
      <c r="K68" s="304"/>
      <c r="L68" s="304"/>
      <c r="M68" s="304"/>
      <c r="N68" s="102"/>
      <c r="O68" s="102"/>
      <c r="P68" s="102"/>
      <c r="Q68" s="102"/>
      <c r="R68" s="102"/>
      <c r="S68" s="102"/>
      <c r="T68" s="102"/>
      <c r="U68" s="102"/>
      <c r="V68" s="102"/>
      <c r="W68" s="102"/>
    </row>
    <row r="69" spans="1:23" ht="20.5" customHeight="1">
      <c r="A69" s="212"/>
      <c r="B69" s="304"/>
      <c r="C69" s="304"/>
      <c r="D69" s="304"/>
      <c r="E69" s="304"/>
      <c r="F69" s="304"/>
      <c r="G69" s="102"/>
      <c r="H69" s="212"/>
      <c r="I69" s="304"/>
      <c r="J69" s="304"/>
      <c r="K69" s="304"/>
      <c r="L69" s="304"/>
      <c r="M69" s="304"/>
      <c r="N69" s="102"/>
      <c r="O69" s="102"/>
      <c r="P69" s="102"/>
      <c r="Q69" s="102"/>
      <c r="R69" s="102"/>
      <c r="S69" s="102"/>
      <c r="T69" s="102"/>
      <c r="U69" s="102"/>
      <c r="V69" s="102"/>
      <c r="W69" s="102"/>
    </row>
    <row r="70" spans="1:23" ht="20.5" customHeight="1">
      <c r="A70" s="212"/>
      <c r="B70" s="304"/>
      <c r="C70" s="304"/>
      <c r="D70" s="304"/>
      <c r="E70" s="304"/>
      <c r="F70" s="304"/>
      <c r="G70" s="102"/>
      <c r="H70" s="212"/>
      <c r="I70" s="304"/>
      <c r="J70" s="304"/>
      <c r="K70" s="304"/>
      <c r="L70" s="304"/>
      <c r="M70" s="304"/>
      <c r="N70" s="102"/>
      <c r="O70" s="102"/>
      <c r="P70" s="102"/>
      <c r="Q70" s="102"/>
      <c r="R70" s="102"/>
      <c r="S70" s="102"/>
      <c r="T70" s="102"/>
      <c r="U70" s="102"/>
      <c r="V70" s="102"/>
      <c r="W70" s="102"/>
    </row>
    <row r="71" spans="1:23" ht="20.5" customHeight="1">
      <c r="A71" s="212"/>
      <c r="B71" s="304"/>
      <c r="C71" s="304"/>
      <c r="D71" s="304"/>
      <c r="E71" s="304"/>
      <c r="F71" s="304"/>
      <c r="G71" s="102"/>
      <c r="H71" s="212"/>
      <c r="I71" s="305"/>
      <c r="J71" s="305"/>
      <c r="K71" s="305"/>
      <c r="L71" s="305"/>
      <c r="M71" s="305"/>
      <c r="N71" s="102"/>
      <c r="O71" s="102"/>
      <c r="P71" s="102"/>
      <c r="Q71" s="102"/>
      <c r="R71" s="102"/>
      <c r="S71" s="102"/>
      <c r="T71" s="102"/>
      <c r="U71" s="102"/>
      <c r="V71" s="102"/>
      <c r="W71" s="102"/>
    </row>
    <row r="72" spans="1:23" ht="20.5" customHeight="1">
      <c r="A72" s="212"/>
      <c r="B72" s="304"/>
      <c r="C72" s="304"/>
      <c r="D72" s="304"/>
      <c r="E72" s="304"/>
      <c r="F72" s="304"/>
      <c r="G72" s="102"/>
      <c r="H72" s="212"/>
      <c r="I72" s="305"/>
      <c r="J72" s="305"/>
      <c r="K72" s="305"/>
      <c r="L72" s="305"/>
      <c r="M72" s="305"/>
      <c r="N72" s="102"/>
      <c r="O72" s="102"/>
      <c r="P72" s="102"/>
      <c r="Q72" s="102"/>
      <c r="R72" s="102"/>
      <c r="S72" s="102"/>
      <c r="T72" s="102"/>
      <c r="U72" s="102"/>
      <c r="V72" s="102"/>
      <c r="W72" s="102"/>
    </row>
    <row r="73" spans="1:23" ht="20.5" customHeight="1">
      <c r="A73" s="212"/>
      <c r="B73" s="304"/>
      <c r="C73" s="304"/>
      <c r="D73" s="304"/>
      <c r="E73" s="304"/>
      <c r="F73" s="304"/>
      <c r="G73" s="102"/>
      <c r="H73" s="212"/>
      <c r="I73" s="304"/>
      <c r="J73" s="304"/>
      <c r="K73" s="304"/>
      <c r="L73" s="304"/>
      <c r="M73" s="304"/>
      <c r="N73" s="102"/>
      <c r="O73" s="102"/>
      <c r="P73" s="102"/>
      <c r="Q73" s="102"/>
      <c r="R73" s="102"/>
      <c r="S73" s="102"/>
      <c r="T73" s="102"/>
      <c r="U73" s="102"/>
      <c r="V73" s="102"/>
      <c r="W73" s="102"/>
    </row>
    <row r="74" spans="1:23" ht="20.5" customHeight="1">
      <c r="A74" s="202"/>
      <c r="B74" s="202"/>
      <c r="C74" s="202"/>
      <c r="D74" s="202"/>
      <c r="E74" s="202"/>
      <c r="F74" s="202"/>
    </row>
    <row r="75" spans="1:23" ht="20.5" customHeight="1">
      <c r="A75" s="202"/>
      <c r="B75" s="202"/>
      <c r="C75" s="202"/>
      <c r="D75" s="202"/>
      <c r="E75" s="202"/>
      <c r="F75" s="202"/>
    </row>
    <row r="76" spans="1:23" ht="20.5" customHeight="1">
      <c r="A76" s="202"/>
      <c r="B76" s="202"/>
      <c r="C76" s="202"/>
      <c r="D76" s="202"/>
      <c r="E76" s="202"/>
      <c r="F76" s="202"/>
    </row>
    <row r="77" spans="1:23" ht="20.5" customHeight="1">
      <c r="A77" s="202"/>
      <c r="B77" s="202"/>
      <c r="C77" s="202"/>
      <c r="D77" s="202"/>
      <c r="E77" s="202"/>
      <c r="F77" s="202"/>
    </row>
    <row r="78" spans="1:23" ht="20.5" customHeight="1">
      <c r="A78" s="202"/>
      <c r="B78" s="202"/>
      <c r="C78" s="202"/>
      <c r="D78" s="202"/>
      <c r="E78" s="202"/>
      <c r="F78" s="202"/>
    </row>
    <row r="79" spans="1:23" ht="20.5" customHeight="1">
      <c r="A79" s="202"/>
      <c r="B79" s="202"/>
      <c r="C79" s="202"/>
      <c r="D79" s="202"/>
      <c r="E79" s="202"/>
      <c r="F79" s="202"/>
    </row>
    <row r="80" spans="1:23" ht="20.5" customHeight="1">
      <c r="A80" s="202"/>
      <c r="B80" s="202"/>
      <c r="C80" s="202"/>
      <c r="D80" s="202"/>
      <c r="E80" s="202"/>
      <c r="F80" s="202"/>
    </row>
    <row r="81" spans="1:6" ht="20.5" customHeight="1">
      <c r="A81" s="202"/>
      <c r="B81" s="202"/>
      <c r="C81" s="202"/>
      <c r="D81" s="202"/>
      <c r="E81" s="202"/>
      <c r="F81" s="202"/>
    </row>
    <row r="82" spans="1:6" ht="20.5" customHeight="1">
      <c r="A82" s="202"/>
      <c r="B82" s="202"/>
      <c r="C82" s="202"/>
      <c r="D82" s="202"/>
      <c r="E82" s="202"/>
      <c r="F82" s="202"/>
    </row>
    <row r="83" spans="1:6" ht="20.5" customHeight="1">
      <c r="A83" s="202"/>
      <c r="B83" s="202"/>
      <c r="C83" s="202"/>
      <c r="D83" s="202"/>
      <c r="E83" s="202"/>
      <c r="F83" s="202"/>
    </row>
    <row r="84" spans="1:6" ht="20.5" customHeight="1">
      <c r="A84" s="202"/>
      <c r="B84" s="202"/>
      <c r="C84" s="202"/>
      <c r="D84" s="202"/>
      <c r="E84" s="202"/>
      <c r="F84" s="202"/>
    </row>
    <row r="85" spans="1:6" ht="20.5" customHeight="1">
      <c r="A85" s="202"/>
      <c r="B85" s="202"/>
      <c r="C85" s="202"/>
      <c r="D85" s="202"/>
      <c r="E85" s="202"/>
      <c r="F85" s="202"/>
    </row>
    <row r="86" spans="1:6" ht="20.5" customHeight="1">
      <c r="A86" s="202"/>
      <c r="B86" s="202"/>
      <c r="C86" s="202"/>
      <c r="D86" s="202"/>
      <c r="E86" s="202"/>
      <c r="F86" s="202"/>
    </row>
    <row r="87" spans="1:6" ht="20.5" customHeight="1">
      <c r="A87" s="202"/>
      <c r="B87" s="202"/>
      <c r="C87" s="202"/>
      <c r="D87" s="202"/>
      <c r="E87" s="202"/>
      <c r="F87" s="202"/>
    </row>
    <row r="88" spans="1:6" ht="20.5" customHeight="1">
      <c r="A88" s="202"/>
      <c r="B88" s="202"/>
      <c r="C88" s="202"/>
      <c r="D88" s="202"/>
      <c r="E88" s="202"/>
      <c r="F88" s="202"/>
    </row>
    <row r="89" spans="1:6" ht="20.5" customHeight="1"/>
    <row r="90" spans="1:6" ht="20.5" customHeight="1"/>
    <row r="91" spans="1:6" ht="20.5" customHeight="1"/>
    <row r="92" spans="1:6" ht="20.5" customHeight="1"/>
    <row r="93" spans="1:6" ht="20.5" customHeight="1"/>
    <row r="94" spans="1:6" ht="20.5" customHeight="1"/>
    <row r="95" spans="1:6" ht="20.5" customHeight="1"/>
    <row r="96" spans="1:6" ht="20.5" customHeight="1"/>
    <row r="108" spans="17:17">
      <c r="Q108" t="s">
        <v>265</v>
      </c>
    </row>
  </sheetData>
  <mergeCells count="160">
    <mergeCell ref="B71:F71"/>
    <mergeCell ref="B72:F72"/>
    <mergeCell ref="B73:F73"/>
    <mergeCell ref="B62:F62"/>
    <mergeCell ref="B63:F63"/>
    <mergeCell ref="B64:F64"/>
    <mergeCell ref="B65:F65"/>
    <mergeCell ref="B66:F66"/>
    <mergeCell ref="B67:F67"/>
    <mergeCell ref="B68:F68"/>
    <mergeCell ref="B69:F69"/>
    <mergeCell ref="B70:F70"/>
    <mergeCell ref="I68:M68"/>
    <mergeCell ref="I69:M69"/>
    <mergeCell ref="I70:M70"/>
    <mergeCell ref="I71:M71"/>
    <mergeCell ref="I72:M72"/>
    <mergeCell ref="I73:M73"/>
    <mergeCell ref="A40:F40"/>
    <mergeCell ref="A41:C41"/>
    <mergeCell ref="A43:B43"/>
    <mergeCell ref="A44:B44"/>
    <mergeCell ref="A45:B45"/>
    <mergeCell ref="A46:B46"/>
    <mergeCell ref="A47:B47"/>
    <mergeCell ref="A48:B48"/>
    <mergeCell ref="A49:B49"/>
    <mergeCell ref="A50:B50"/>
    <mergeCell ref="A54:B54"/>
    <mergeCell ref="A55:B55"/>
    <mergeCell ref="A56:B56"/>
    <mergeCell ref="A57:F57"/>
    <mergeCell ref="B58:F58"/>
    <mergeCell ref="B59:F59"/>
    <mergeCell ref="B60:F60"/>
    <mergeCell ref="B61:F61"/>
    <mergeCell ref="I59:M59"/>
    <mergeCell ref="I60:M60"/>
    <mergeCell ref="I61:M61"/>
    <mergeCell ref="I62:M62"/>
    <mergeCell ref="I63:M63"/>
    <mergeCell ref="I64:M64"/>
    <mergeCell ref="I65:M65"/>
    <mergeCell ref="I66:M66"/>
    <mergeCell ref="I67:M67"/>
    <mergeCell ref="H50:I50"/>
    <mergeCell ref="H51:I51"/>
    <mergeCell ref="H52:I52"/>
    <mergeCell ref="H53:I53"/>
    <mergeCell ref="H54:I54"/>
    <mergeCell ref="H55:I55"/>
    <mergeCell ref="H56:I56"/>
    <mergeCell ref="H57:M57"/>
    <mergeCell ref="I58:M58"/>
    <mergeCell ref="A11:B11"/>
    <mergeCell ref="H11:I11"/>
    <mergeCell ref="H14:I14"/>
    <mergeCell ref="H15:I15"/>
    <mergeCell ref="H16:I16"/>
    <mergeCell ref="A12:B12"/>
    <mergeCell ref="H12:I12"/>
    <mergeCell ref="A13:B13"/>
    <mergeCell ref="H13:I13"/>
    <mergeCell ref="O1:T1"/>
    <mergeCell ref="A3:F3"/>
    <mergeCell ref="H3:M3"/>
    <mergeCell ref="O3:T3"/>
    <mergeCell ref="O4:Q4"/>
    <mergeCell ref="A4:C4"/>
    <mergeCell ref="H4:J4"/>
    <mergeCell ref="A1:F1"/>
    <mergeCell ref="H1:M1"/>
    <mergeCell ref="O6:P6"/>
    <mergeCell ref="A7:B7"/>
    <mergeCell ref="H7:I7"/>
    <mergeCell ref="O7:P7"/>
    <mergeCell ref="A10:B10"/>
    <mergeCell ref="H10:I10"/>
    <mergeCell ref="A8:B8"/>
    <mergeCell ref="H8:I8"/>
    <mergeCell ref="A9:B9"/>
    <mergeCell ref="H9:I9"/>
    <mergeCell ref="A6:B6"/>
    <mergeCell ref="H6:I6"/>
    <mergeCell ref="O10:P10"/>
    <mergeCell ref="B23:F23"/>
    <mergeCell ref="I23:M23"/>
    <mergeCell ref="P23:T23"/>
    <mergeCell ref="O17:P17"/>
    <mergeCell ref="A18:B18"/>
    <mergeCell ref="H18:I18"/>
    <mergeCell ref="O18:P18"/>
    <mergeCell ref="A20:F20"/>
    <mergeCell ref="H20:M20"/>
    <mergeCell ref="O20:T20"/>
    <mergeCell ref="A19:B19"/>
    <mergeCell ref="H19:I19"/>
    <mergeCell ref="B22:F22"/>
    <mergeCell ref="I22:M22"/>
    <mergeCell ref="A17:B17"/>
    <mergeCell ref="H17:I17"/>
    <mergeCell ref="B21:F21"/>
    <mergeCell ref="I21:M21"/>
    <mergeCell ref="B28:F28"/>
    <mergeCell ref="I28:M28"/>
    <mergeCell ref="P28:T28"/>
    <mergeCell ref="B29:F29"/>
    <mergeCell ref="I29:M29"/>
    <mergeCell ref="P29:T29"/>
    <mergeCell ref="B24:F24"/>
    <mergeCell ref="I24:M24"/>
    <mergeCell ref="P24:T24"/>
    <mergeCell ref="B25:F25"/>
    <mergeCell ref="I25:M25"/>
    <mergeCell ref="P25:T25"/>
    <mergeCell ref="B26:F26"/>
    <mergeCell ref="I26:M26"/>
    <mergeCell ref="P26:T26"/>
    <mergeCell ref="B27:F27"/>
    <mergeCell ref="I27:M27"/>
    <mergeCell ref="P27:T27"/>
    <mergeCell ref="B36:F36"/>
    <mergeCell ref="I36:M36"/>
    <mergeCell ref="P36:T36"/>
    <mergeCell ref="B34:F34"/>
    <mergeCell ref="P34:T34"/>
    <mergeCell ref="B35:F35"/>
    <mergeCell ref="P35:T35"/>
    <mergeCell ref="H40:M40"/>
    <mergeCell ref="H41:J41"/>
    <mergeCell ref="A38:F38"/>
    <mergeCell ref="I35:M35"/>
    <mergeCell ref="H38:M38"/>
    <mergeCell ref="B30:F30"/>
    <mergeCell ref="I30:M30"/>
    <mergeCell ref="P30:T30"/>
    <mergeCell ref="B33:F33"/>
    <mergeCell ref="I33:M33"/>
    <mergeCell ref="P33:T33"/>
    <mergeCell ref="B31:F31"/>
    <mergeCell ref="I31:M31"/>
    <mergeCell ref="P31:T31"/>
    <mergeCell ref="B32:F32"/>
    <mergeCell ref="I32:M32"/>
    <mergeCell ref="P32:T32"/>
    <mergeCell ref="H49:I49"/>
    <mergeCell ref="O38:T38"/>
    <mergeCell ref="H47:I47"/>
    <mergeCell ref="O11:P11"/>
    <mergeCell ref="O12:P12"/>
    <mergeCell ref="P22:T22"/>
    <mergeCell ref="O19:P19"/>
    <mergeCell ref="O16:P16"/>
    <mergeCell ref="O15:P15"/>
    <mergeCell ref="P21:T21"/>
    <mergeCell ref="H48:I48"/>
    <mergeCell ref="H44:I44"/>
    <mergeCell ref="H45:I45"/>
    <mergeCell ref="H46:I46"/>
    <mergeCell ref="H43:I43"/>
  </mergeCells>
  <pageMargins left="0.23622047244094491" right="0.11811023622047245" top="0.70866141732283472" bottom="0.11811023622047245" header="0.31496062992125984" footer="0.11811023622047245"/>
  <pageSetup paperSize="9" scale="70" fitToHeight="2" orientation="landscape" r:id="rId1"/>
  <headerFooter>
    <oddHeader>&amp;C&amp;16Søndag</oddHeader>
  </headerFooter>
  <rowBreaks count="1" manualBreakCount="1">
    <brk id="37"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5">
    <tabColor theme="6"/>
  </sheetPr>
  <dimension ref="A1:X440"/>
  <sheetViews>
    <sheetView zoomScale="60" zoomScaleNormal="60" workbookViewId="0">
      <selection sqref="A1:F1"/>
    </sheetView>
  </sheetViews>
  <sheetFormatPr baseColWidth="10" defaultColWidth="8.83203125" defaultRowHeight="13"/>
  <cols>
    <col min="1" max="1" width="4.33203125" customWidth="1"/>
    <col min="2" max="2" width="30.6640625" customWidth="1"/>
    <col min="3" max="3" width="6.6640625" customWidth="1"/>
    <col min="4" max="4" width="7.6640625" customWidth="1"/>
    <col min="5" max="5" width="8.6640625" customWidth="1"/>
    <col min="6" max="6" width="7.6640625" customWidth="1"/>
    <col min="7" max="7" width="2.6640625" customWidth="1"/>
    <col min="8" max="8" width="4.33203125" customWidth="1"/>
    <col min="9" max="9" width="30.6640625" customWidth="1"/>
    <col min="10" max="10" width="6.6640625" customWidth="1"/>
    <col min="11" max="11" width="7.6640625" customWidth="1"/>
    <col min="12" max="12" width="8.6640625" customWidth="1"/>
    <col min="13" max="13" width="7.6640625" customWidth="1"/>
    <col min="14" max="14" width="3.1640625" customWidth="1"/>
    <col min="15" max="15" width="4.33203125" customWidth="1"/>
    <col min="16" max="16" width="30.6640625" customWidth="1"/>
    <col min="17" max="17" width="6.6640625" customWidth="1"/>
    <col min="18" max="18" width="7.6640625" customWidth="1"/>
    <col min="19" max="19" width="8.6640625" customWidth="1"/>
    <col min="20" max="20" width="7.6640625" customWidth="1"/>
  </cols>
  <sheetData>
    <row r="1" spans="1:20" ht="25" thickBot="1">
      <c r="A1" s="325" t="s">
        <v>83</v>
      </c>
      <c r="B1" s="326"/>
      <c r="C1" s="326"/>
      <c r="D1" s="326"/>
      <c r="E1" s="326"/>
      <c r="F1" s="327"/>
      <c r="H1" s="325" t="s">
        <v>84</v>
      </c>
      <c r="I1" s="326"/>
      <c r="J1" s="326"/>
      <c r="K1" s="326"/>
      <c r="L1" s="326"/>
      <c r="M1" s="327"/>
      <c r="O1" s="328" t="s">
        <v>85</v>
      </c>
      <c r="P1" s="329"/>
      <c r="Q1" s="329"/>
      <c r="R1" s="329"/>
      <c r="S1" s="329"/>
      <c r="T1" s="330"/>
    </row>
    <row r="2" spans="1:20" ht="6.5" customHeight="1" thickBot="1">
      <c r="A2" s="21"/>
      <c r="B2" s="102"/>
      <c r="C2" s="102"/>
      <c r="D2" s="102"/>
      <c r="E2" s="102"/>
      <c r="F2" s="22"/>
      <c r="H2" s="21"/>
      <c r="I2" s="102"/>
      <c r="J2" s="102"/>
      <c r="K2" s="102"/>
      <c r="L2" s="102"/>
      <c r="M2" s="22"/>
      <c r="O2" s="21"/>
      <c r="T2" s="22"/>
    </row>
    <row r="3" spans="1:20" ht="24">
      <c r="A3" s="331" t="s">
        <v>106</v>
      </c>
      <c r="B3" s="308"/>
      <c r="C3" s="308"/>
      <c r="D3" s="308"/>
      <c r="E3" s="308"/>
      <c r="F3" s="332"/>
      <c r="H3" s="331" t="s">
        <v>547</v>
      </c>
      <c r="I3" s="308"/>
      <c r="J3" s="308"/>
      <c r="K3" s="308"/>
      <c r="L3" s="308"/>
      <c r="M3" s="332"/>
      <c r="O3" s="333" t="s">
        <v>580</v>
      </c>
      <c r="P3" s="334"/>
      <c r="Q3" s="334"/>
      <c r="R3" s="334"/>
      <c r="S3" s="334"/>
      <c r="T3" s="335"/>
    </row>
    <row r="4" spans="1:20" ht="20">
      <c r="A4" s="316" t="s">
        <v>282</v>
      </c>
      <c r="B4" s="317"/>
      <c r="C4" s="317"/>
      <c r="D4" s="103" t="s">
        <v>99</v>
      </c>
      <c r="E4" s="102"/>
      <c r="F4" s="17" t="s">
        <v>70</v>
      </c>
      <c r="H4" s="316" t="s">
        <v>559</v>
      </c>
      <c r="I4" s="317"/>
      <c r="J4" s="317"/>
      <c r="K4" s="103" t="s">
        <v>99</v>
      </c>
      <c r="L4" s="102"/>
      <c r="M4" s="17" t="s">
        <v>70</v>
      </c>
      <c r="O4" s="267"/>
      <c r="P4" s="268"/>
      <c r="Q4" s="268"/>
      <c r="R4" s="16" t="s">
        <v>99</v>
      </c>
      <c r="T4" s="17" t="s">
        <v>70</v>
      </c>
    </row>
    <row r="5" spans="1:20" ht="21" thickBot="1">
      <c r="A5" s="33" t="s">
        <v>82</v>
      </c>
      <c r="B5" s="112"/>
      <c r="C5" s="222">
        <v>1</v>
      </c>
      <c r="D5" s="222" t="s">
        <v>49</v>
      </c>
      <c r="E5" s="112">
        <f>Indkøbsliste!D6</f>
        <v>21</v>
      </c>
      <c r="F5" s="32" t="s">
        <v>49</v>
      </c>
      <c r="H5" s="33" t="s">
        <v>82</v>
      </c>
      <c r="I5" s="112"/>
      <c r="J5" s="222">
        <v>1</v>
      </c>
      <c r="K5" s="222" t="s">
        <v>49</v>
      </c>
      <c r="L5" s="112">
        <f>Indkøbsliste!D7</f>
        <v>0</v>
      </c>
      <c r="M5" s="32" t="s">
        <v>49</v>
      </c>
      <c r="O5" s="33" t="s">
        <v>82</v>
      </c>
      <c r="P5" s="31"/>
      <c r="Q5" s="227">
        <v>4</v>
      </c>
      <c r="R5" s="227" t="s">
        <v>49</v>
      </c>
      <c r="S5" s="31">
        <f>E5+L5</f>
        <v>21</v>
      </c>
      <c r="T5" s="32" t="s">
        <v>49</v>
      </c>
    </row>
    <row r="6" spans="1:20" ht="20">
      <c r="A6" s="336" t="s">
        <v>105</v>
      </c>
      <c r="B6" s="337"/>
      <c r="C6" s="223">
        <v>2</v>
      </c>
      <c r="D6" s="224" t="s">
        <v>51</v>
      </c>
      <c r="E6" s="67">
        <f t="shared" ref="E6" si="0">IF(ISBLANK(C6),"",C6/$C$5*$E$5)</f>
        <v>42</v>
      </c>
      <c r="F6" s="58" t="str">
        <f t="shared" ref="F6:F8" si="1">IF(ISBLANK(D6)," ",D6)</f>
        <v>dl</v>
      </c>
      <c r="G6" s="26"/>
      <c r="H6" s="314" t="s">
        <v>548</v>
      </c>
      <c r="I6" s="320"/>
      <c r="J6" s="220">
        <v>8</v>
      </c>
      <c r="K6" s="220" t="s">
        <v>27</v>
      </c>
      <c r="L6" s="117">
        <f>IF(ISBLANK(J6)," ",J6/$J$5*$L$5)</f>
        <v>0</v>
      </c>
      <c r="M6" s="24" t="str">
        <f>IF(ISBLANK(K6)," ",K6)</f>
        <v>stk</v>
      </c>
      <c r="N6" s="26"/>
      <c r="O6" s="314" t="s">
        <v>260</v>
      </c>
      <c r="P6" s="315"/>
      <c r="Q6" s="217">
        <v>2</v>
      </c>
      <c r="R6" s="217" t="s">
        <v>27</v>
      </c>
      <c r="S6" s="23">
        <v>7.5</v>
      </c>
      <c r="T6" s="24" t="str">
        <f>IF(ISBLANK(R6)," ",R6)</f>
        <v>stk</v>
      </c>
    </row>
    <row r="7" spans="1:20" ht="20">
      <c r="A7" s="261" t="s">
        <v>278</v>
      </c>
      <c r="B7" s="288"/>
      <c r="C7" s="220">
        <v>1</v>
      </c>
      <c r="D7" s="220" t="s">
        <v>51</v>
      </c>
      <c r="E7" s="113">
        <f>IF(ISBLANK(C7),"",C7/$C$5*($E$5+$L$5))</f>
        <v>21</v>
      </c>
      <c r="F7" s="24" t="str">
        <f t="shared" si="1"/>
        <v>dl</v>
      </c>
      <c r="G7" s="26"/>
      <c r="H7" s="314" t="s">
        <v>551</v>
      </c>
      <c r="I7" s="320"/>
      <c r="J7" s="220"/>
      <c r="K7" s="220"/>
      <c r="L7" s="117" t="str">
        <f t="shared" ref="L7:L20" si="2">IF(ISBLANK(J7)," ",J7/$J$5*$L$5)</f>
        <v xml:space="preserve"> </v>
      </c>
      <c r="M7" s="24" t="str">
        <f t="shared" ref="M7:M20" si="3">IF(ISBLANK(K7)," ",K7)</f>
        <v xml:space="preserve"> </v>
      </c>
      <c r="N7" s="26"/>
      <c r="O7" s="314" t="s">
        <v>261</v>
      </c>
      <c r="P7" s="315"/>
      <c r="Q7" s="217">
        <v>2</v>
      </c>
      <c r="R7" s="217" t="s">
        <v>27</v>
      </c>
      <c r="S7" s="23">
        <v>7.5</v>
      </c>
      <c r="T7" s="24" t="str">
        <f t="shared" ref="T7:T20" si="4">IF(ISBLANK(R7)," ",R7)</f>
        <v>stk</v>
      </c>
    </row>
    <row r="8" spans="1:20" ht="20">
      <c r="A8" s="261" t="s">
        <v>279</v>
      </c>
      <c r="B8" s="288"/>
      <c r="C8" s="220">
        <v>0.3</v>
      </c>
      <c r="D8" s="220" t="s">
        <v>27</v>
      </c>
      <c r="E8" s="113">
        <f>IF(ISBLANK(C8),"",C8/$C$5*($E$5+$L$5))</f>
        <v>6.3</v>
      </c>
      <c r="F8" s="24" t="str">
        <f t="shared" si="1"/>
        <v>stk</v>
      </c>
      <c r="G8" s="26"/>
      <c r="H8" s="314" t="s">
        <v>451</v>
      </c>
      <c r="I8" s="320"/>
      <c r="J8" s="220">
        <v>0.5</v>
      </c>
      <c r="K8" s="220" t="s">
        <v>27</v>
      </c>
      <c r="L8" s="117">
        <f t="shared" si="2"/>
        <v>0</v>
      </c>
      <c r="M8" s="24" t="str">
        <f t="shared" si="3"/>
        <v>stk</v>
      </c>
      <c r="N8" s="26"/>
      <c r="O8" s="314" t="s">
        <v>262</v>
      </c>
      <c r="P8" s="315"/>
      <c r="Q8" s="217">
        <v>2</v>
      </c>
      <c r="R8" s="217" t="s">
        <v>27</v>
      </c>
      <c r="S8" s="23">
        <v>7.5</v>
      </c>
      <c r="T8" s="24" t="str">
        <f t="shared" si="4"/>
        <v>stk</v>
      </c>
    </row>
    <row r="9" spans="1:20" ht="21" thickBot="1">
      <c r="A9" s="338" t="s">
        <v>104</v>
      </c>
      <c r="B9" s="339"/>
      <c r="C9" s="225">
        <v>0.3</v>
      </c>
      <c r="D9" s="225" t="s">
        <v>27</v>
      </c>
      <c r="E9" s="68">
        <f>IF(ISBLANK(C9),"",C9/$C$5*($E$5+$L$5))</f>
        <v>6.3</v>
      </c>
      <c r="F9" s="59" t="str">
        <f t="shared" ref="F9:F15" si="5">IF(ISBLANK(D9)," ",D9)</f>
        <v>stk</v>
      </c>
      <c r="G9" s="26"/>
      <c r="H9" s="314" t="s">
        <v>549</v>
      </c>
      <c r="I9" s="320"/>
      <c r="J9" s="220">
        <v>0.25</v>
      </c>
      <c r="K9" s="220" t="s">
        <v>51</v>
      </c>
      <c r="L9" s="117">
        <f t="shared" si="2"/>
        <v>0</v>
      </c>
      <c r="M9" s="24" t="str">
        <f t="shared" si="3"/>
        <v>dl</v>
      </c>
      <c r="N9" s="26"/>
      <c r="O9" s="314" t="s">
        <v>263</v>
      </c>
      <c r="P9" s="315"/>
      <c r="Q9" s="217">
        <v>0.4</v>
      </c>
      <c r="R9" s="217" t="s">
        <v>19</v>
      </c>
      <c r="S9" s="23">
        <v>1.5</v>
      </c>
      <c r="T9" s="24" t="str">
        <f t="shared" si="4"/>
        <v>l</v>
      </c>
    </row>
    <row r="10" spans="1:20" ht="20">
      <c r="A10" s="336" t="s">
        <v>54</v>
      </c>
      <c r="B10" s="337"/>
      <c r="C10" s="224">
        <v>50</v>
      </c>
      <c r="D10" s="224" t="s">
        <v>50</v>
      </c>
      <c r="E10" s="228">
        <f>IF(ISBLANK(C10),"",C10/$C$5*($E$5+$L$5))</f>
        <v>1050</v>
      </c>
      <c r="F10" s="24" t="str">
        <f t="shared" si="5"/>
        <v>g</v>
      </c>
      <c r="G10" s="26"/>
      <c r="H10" s="314" t="s">
        <v>110</v>
      </c>
      <c r="I10" s="320"/>
      <c r="J10" s="235">
        <v>0.5</v>
      </c>
      <c r="K10" s="235"/>
      <c r="L10" s="117">
        <f t="shared" si="2"/>
        <v>0</v>
      </c>
      <c r="M10" s="24" t="str">
        <f t="shared" si="3"/>
        <v xml:space="preserve"> </v>
      </c>
      <c r="N10" s="26"/>
      <c r="O10" s="314" t="s">
        <v>264</v>
      </c>
      <c r="P10" s="315"/>
      <c r="Q10" s="217">
        <v>10</v>
      </c>
      <c r="R10" s="217" t="s">
        <v>27</v>
      </c>
      <c r="S10" s="23">
        <v>37.5</v>
      </c>
      <c r="T10" s="24" t="str">
        <f t="shared" si="4"/>
        <v>stk</v>
      </c>
    </row>
    <row r="11" spans="1:20" ht="20">
      <c r="A11" s="261" t="s">
        <v>477</v>
      </c>
      <c r="B11" s="288"/>
      <c r="C11" s="220"/>
      <c r="D11" s="220"/>
      <c r="E11" s="113" t="str">
        <f>IF(ISBLANK(C11),"",C11/$C$5*$E$5)</f>
        <v/>
      </c>
      <c r="F11" s="24" t="str">
        <f t="shared" si="5"/>
        <v xml:space="preserve"> </v>
      </c>
      <c r="G11" s="26"/>
      <c r="H11" s="314" t="s">
        <v>558</v>
      </c>
      <c r="I11" s="320"/>
      <c r="J11" s="235"/>
      <c r="K11" s="235"/>
      <c r="L11" s="117"/>
      <c r="M11" s="24"/>
      <c r="N11" s="26"/>
      <c r="O11" s="314"/>
      <c r="P11" s="315"/>
      <c r="Q11" s="217"/>
      <c r="R11" s="217"/>
      <c r="S11" s="23" t="s">
        <v>265</v>
      </c>
      <c r="T11" s="24" t="str">
        <f t="shared" si="4"/>
        <v xml:space="preserve"> </v>
      </c>
    </row>
    <row r="12" spans="1:20" ht="20">
      <c r="A12" s="108" t="s">
        <v>233</v>
      </c>
      <c r="B12" s="114"/>
      <c r="C12" s="220">
        <v>0.5</v>
      </c>
      <c r="D12" s="220" t="s">
        <v>55</v>
      </c>
      <c r="E12" s="113">
        <f>IF(ISBLANK(C12),"",C12/$C$5*($E$5+$L$5))</f>
        <v>10.5</v>
      </c>
      <c r="F12" s="24" t="str">
        <f t="shared" si="5"/>
        <v>ds</v>
      </c>
      <c r="G12" s="26"/>
      <c r="H12" s="314" t="s">
        <v>550</v>
      </c>
      <c r="I12" s="320"/>
      <c r="J12" s="226">
        <v>0.25</v>
      </c>
      <c r="K12" s="220" t="s">
        <v>27</v>
      </c>
      <c r="L12" s="117">
        <f t="shared" si="2"/>
        <v>0</v>
      </c>
      <c r="M12" s="24" t="str">
        <f t="shared" si="3"/>
        <v>stk</v>
      </c>
      <c r="N12" s="26"/>
      <c r="O12" s="314"/>
      <c r="P12" s="315"/>
      <c r="Q12" s="217"/>
      <c r="R12" s="217"/>
      <c r="S12" s="23" t="s">
        <v>265</v>
      </c>
      <c r="T12" s="24" t="str">
        <f t="shared" si="4"/>
        <v xml:space="preserve"> </v>
      </c>
    </row>
    <row r="13" spans="1:20" ht="20">
      <c r="A13" s="108" t="s">
        <v>280</v>
      </c>
      <c r="B13" s="114"/>
      <c r="C13" s="226">
        <v>0.1</v>
      </c>
      <c r="D13" s="220" t="s">
        <v>107</v>
      </c>
      <c r="E13" s="113">
        <f>IF(ISBLANK(C13),"",C13/$C$5*($E$5+$L$5))</f>
        <v>2.1</v>
      </c>
      <c r="F13" s="24" t="str">
        <f t="shared" si="5"/>
        <v>spsk</v>
      </c>
      <c r="G13" s="26"/>
      <c r="H13" s="314" t="s">
        <v>593</v>
      </c>
      <c r="I13" s="320"/>
      <c r="J13" s="226"/>
      <c r="K13" s="220"/>
      <c r="L13" s="117" t="str">
        <f t="shared" si="2"/>
        <v xml:space="preserve"> </v>
      </c>
      <c r="M13" s="24" t="str">
        <f t="shared" si="3"/>
        <v xml:space="preserve"> </v>
      </c>
      <c r="N13" s="26"/>
      <c r="O13" s="314"/>
      <c r="P13" s="315"/>
      <c r="Q13" s="217"/>
      <c r="R13" s="217"/>
      <c r="S13" s="23" t="s">
        <v>265</v>
      </c>
      <c r="T13" s="24" t="str">
        <f t="shared" si="4"/>
        <v xml:space="preserve"> </v>
      </c>
    </row>
    <row r="14" spans="1:20" ht="20">
      <c r="A14" s="108" t="s">
        <v>281</v>
      </c>
      <c r="B14" s="114"/>
      <c r="C14" s="220">
        <v>0.1</v>
      </c>
      <c r="D14" s="220" t="s">
        <v>107</v>
      </c>
      <c r="E14" s="113">
        <f>IF(ISBLANK(C14),"",C14/$C$5*($E$5+$L$5))</f>
        <v>2.1</v>
      </c>
      <c r="F14" s="24" t="str">
        <f t="shared" si="5"/>
        <v>spsk</v>
      </c>
      <c r="G14" s="26"/>
      <c r="H14" s="314" t="s">
        <v>592</v>
      </c>
      <c r="I14" s="320"/>
      <c r="J14" s="226"/>
      <c r="K14" s="220"/>
      <c r="L14" s="117" t="str">
        <f t="shared" si="2"/>
        <v xml:space="preserve"> </v>
      </c>
      <c r="M14" s="24" t="str">
        <f t="shared" si="3"/>
        <v xml:space="preserve"> </v>
      </c>
      <c r="N14" s="26"/>
      <c r="O14" s="314"/>
      <c r="P14" s="315"/>
      <c r="Q14" s="217"/>
      <c r="R14" s="217"/>
      <c r="S14" s="23" t="s">
        <v>265</v>
      </c>
      <c r="T14" s="24" t="str">
        <f t="shared" si="4"/>
        <v xml:space="preserve"> </v>
      </c>
    </row>
    <row r="15" spans="1:20" ht="21" thickBot="1">
      <c r="A15" s="110" t="s">
        <v>110</v>
      </c>
      <c r="B15" s="111"/>
      <c r="C15" s="225">
        <v>0.75</v>
      </c>
      <c r="D15" s="225" t="s">
        <v>56</v>
      </c>
      <c r="E15" s="68">
        <f>IF(ISBLANK(C15),"",C15/$C$5*($E$5+$L$5))</f>
        <v>15.75</v>
      </c>
      <c r="F15" s="59" t="str">
        <f t="shared" si="5"/>
        <v>fed</v>
      </c>
      <c r="G15" s="26"/>
      <c r="H15" s="314" t="s">
        <v>53</v>
      </c>
      <c r="I15" s="320"/>
      <c r="J15" s="220"/>
      <c r="K15" s="220"/>
      <c r="L15" s="117" t="str">
        <f t="shared" si="2"/>
        <v xml:space="preserve"> </v>
      </c>
      <c r="M15" s="24" t="str">
        <f t="shared" si="3"/>
        <v xml:space="preserve"> </v>
      </c>
      <c r="N15" s="26"/>
      <c r="O15" s="314"/>
      <c r="P15" s="315"/>
      <c r="Q15" s="217"/>
      <c r="R15" s="217"/>
      <c r="S15" s="23" t="s">
        <v>265</v>
      </c>
      <c r="T15" s="24" t="str">
        <f t="shared" si="4"/>
        <v xml:space="preserve"> </v>
      </c>
    </row>
    <row r="16" spans="1:20" ht="20">
      <c r="A16" s="261" t="s">
        <v>145</v>
      </c>
      <c r="B16" s="288" t="s">
        <v>31</v>
      </c>
      <c r="C16" s="220">
        <v>0.25</v>
      </c>
      <c r="D16" s="220" t="s">
        <v>107</v>
      </c>
      <c r="E16" s="113">
        <f>IF(ISBLANK(C16),"",C16/$C$5*($E$5+$L$5))</f>
        <v>5.25</v>
      </c>
      <c r="F16" s="24" t="str">
        <f t="shared" ref="F16:F20" si="6">IF(ISBLANK(D16)," ",D16)</f>
        <v>spsk</v>
      </c>
      <c r="G16" s="26"/>
      <c r="H16" s="314"/>
      <c r="I16" s="320"/>
      <c r="J16" s="220"/>
      <c r="K16" s="220"/>
      <c r="L16" s="117" t="str">
        <f t="shared" si="2"/>
        <v xml:space="preserve"> </v>
      </c>
      <c r="M16" s="24" t="str">
        <f t="shared" si="3"/>
        <v xml:space="preserve"> </v>
      </c>
      <c r="N16" s="26"/>
      <c r="O16" s="314"/>
      <c r="P16" s="315"/>
      <c r="Q16" s="217"/>
      <c r="R16" s="217"/>
      <c r="S16" s="23" t="s">
        <v>265</v>
      </c>
      <c r="T16" s="24" t="str">
        <f t="shared" si="4"/>
        <v xml:space="preserve"> </v>
      </c>
    </row>
    <row r="17" spans="1:24" ht="20">
      <c r="A17" s="261" t="s">
        <v>282</v>
      </c>
      <c r="B17" s="288"/>
      <c r="C17" s="220">
        <v>125</v>
      </c>
      <c r="D17" s="220" t="s">
        <v>50</v>
      </c>
      <c r="E17" s="228">
        <f t="shared" ref="E17:E20" si="7">IF(ISBLANK(C17),"",C17/$C$5*$E$5)</f>
        <v>2625</v>
      </c>
      <c r="F17" s="24" t="str">
        <f t="shared" si="6"/>
        <v>g</v>
      </c>
      <c r="G17" s="26"/>
      <c r="H17" s="314"/>
      <c r="I17" s="320"/>
      <c r="J17" s="220"/>
      <c r="K17" s="220"/>
      <c r="L17" s="117" t="str">
        <f t="shared" si="2"/>
        <v xml:space="preserve"> </v>
      </c>
      <c r="M17" s="24" t="str">
        <f t="shared" si="3"/>
        <v xml:space="preserve"> </v>
      </c>
      <c r="N17" s="26"/>
      <c r="O17" s="314"/>
      <c r="P17" s="315"/>
      <c r="Q17" s="217"/>
      <c r="R17" s="217"/>
      <c r="S17" s="23" t="s">
        <v>265</v>
      </c>
      <c r="T17" s="24" t="str">
        <f t="shared" si="4"/>
        <v xml:space="preserve"> </v>
      </c>
    </row>
    <row r="18" spans="1:24" ht="20">
      <c r="A18" s="261" t="s">
        <v>283</v>
      </c>
      <c r="B18" s="288" t="s">
        <v>198</v>
      </c>
      <c r="C18" s="220">
        <v>0.25</v>
      </c>
      <c r="D18" s="220" t="s">
        <v>107</v>
      </c>
      <c r="E18" s="113">
        <f>IF(ISBLANK(C18),"",C18/$C$5*($E$5+$L$5))</f>
        <v>5.25</v>
      </c>
      <c r="F18" s="24" t="str">
        <f t="shared" si="6"/>
        <v>spsk</v>
      </c>
      <c r="G18" s="26"/>
      <c r="H18" s="314"/>
      <c r="I18" s="320"/>
      <c r="J18" s="220"/>
      <c r="K18" s="220"/>
      <c r="L18" s="117" t="str">
        <f t="shared" si="2"/>
        <v xml:space="preserve"> </v>
      </c>
      <c r="M18" s="24" t="str">
        <f t="shared" si="3"/>
        <v xml:space="preserve"> </v>
      </c>
      <c r="N18" s="26"/>
      <c r="O18" s="314"/>
      <c r="P18" s="315"/>
      <c r="Q18" s="217"/>
      <c r="R18" s="217"/>
      <c r="S18" s="23" t="s">
        <v>265</v>
      </c>
      <c r="T18" s="24" t="str">
        <f t="shared" si="4"/>
        <v xml:space="preserve"> </v>
      </c>
    </row>
    <row r="19" spans="1:24" ht="20">
      <c r="A19" s="261" t="s">
        <v>284</v>
      </c>
      <c r="B19" s="288"/>
      <c r="C19" s="220"/>
      <c r="D19" s="220"/>
      <c r="E19" s="113" t="s">
        <v>500</v>
      </c>
      <c r="F19" s="24" t="str">
        <f t="shared" si="6"/>
        <v xml:space="preserve"> </v>
      </c>
      <c r="G19" s="26"/>
      <c r="H19" s="314"/>
      <c r="I19" s="320"/>
      <c r="J19" s="220"/>
      <c r="K19" s="220"/>
      <c r="L19" s="117" t="str">
        <f t="shared" si="2"/>
        <v xml:space="preserve"> </v>
      </c>
      <c r="M19" s="24" t="str">
        <f t="shared" si="3"/>
        <v xml:space="preserve"> </v>
      </c>
      <c r="N19" s="26"/>
      <c r="O19" s="314"/>
      <c r="P19" s="315"/>
      <c r="Q19" s="217"/>
      <c r="R19" s="217"/>
      <c r="S19" s="23"/>
      <c r="T19" s="24" t="str">
        <f t="shared" si="4"/>
        <v xml:space="preserve"> </v>
      </c>
    </row>
    <row r="20" spans="1:24" ht="20">
      <c r="A20" s="261" t="s">
        <v>546</v>
      </c>
      <c r="B20" s="288"/>
      <c r="C20" s="220"/>
      <c r="D20" s="220"/>
      <c r="E20" s="113" t="str">
        <f t="shared" si="7"/>
        <v/>
      </c>
      <c r="F20" s="24" t="str">
        <f t="shared" si="6"/>
        <v xml:space="preserve"> </v>
      </c>
      <c r="G20" s="26"/>
      <c r="H20" s="314"/>
      <c r="I20" s="320"/>
      <c r="J20" s="220"/>
      <c r="K20" s="220"/>
      <c r="L20" s="117" t="str">
        <f t="shared" si="2"/>
        <v xml:space="preserve"> </v>
      </c>
      <c r="M20" s="24" t="str">
        <f t="shared" si="3"/>
        <v xml:space="preserve"> </v>
      </c>
      <c r="N20" s="26"/>
      <c r="O20" s="314"/>
      <c r="P20" s="315"/>
      <c r="Q20" s="217"/>
      <c r="R20" s="217"/>
      <c r="S20" s="23" t="s">
        <v>265</v>
      </c>
      <c r="T20" s="24" t="str">
        <f t="shared" si="4"/>
        <v xml:space="preserve"> </v>
      </c>
    </row>
    <row r="21" spans="1:24" ht="21" thickBot="1">
      <c r="A21" s="340" t="s">
        <v>64</v>
      </c>
      <c r="B21" s="341"/>
      <c r="C21" s="341"/>
      <c r="D21" s="341"/>
      <c r="E21" s="341"/>
      <c r="F21" s="342"/>
      <c r="H21" s="340" t="s">
        <v>64</v>
      </c>
      <c r="I21" s="341"/>
      <c r="J21" s="341"/>
      <c r="K21" s="341"/>
      <c r="L21" s="341"/>
      <c r="M21" s="342"/>
      <c r="O21" s="340" t="s">
        <v>64</v>
      </c>
      <c r="P21" s="343"/>
      <c r="Q21" s="343"/>
      <c r="R21" s="343"/>
      <c r="S21" s="343"/>
      <c r="T21" s="342"/>
      <c r="X21" t="s">
        <v>265</v>
      </c>
    </row>
    <row r="22" spans="1:24" ht="20" customHeight="1">
      <c r="A22" s="148">
        <v>1</v>
      </c>
      <c r="B22" s="318" t="s">
        <v>258</v>
      </c>
      <c r="C22" s="318"/>
      <c r="D22" s="318"/>
      <c r="E22" s="318"/>
      <c r="F22" s="319"/>
      <c r="H22" s="236">
        <v>1</v>
      </c>
      <c r="I22" s="344" t="s">
        <v>563</v>
      </c>
      <c r="J22" s="344"/>
      <c r="K22" s="344"/>
      <c r="L22" s="344"/>
      <c r="M22" s="345"/>
      <c r="O22" s="40">
        <v>1</v>
      </c>
      <c r="P22" s="252" t="s">
        <v>266</v>
      </c>
      <c r="Q22" s="252"/>
      <c r="R22" s="252"/>
      <c r="S22" s="252"/>
      <c r="T22" s="253"/>
    </row>
    <row r="23" spans="1:24" ht="20" customHeight="1">
      <c r="A23" s="40">
        <v>2</v>
      </c>
      <c r="B23" s="310" t="s">
        <v>450</v>
      </c>
      <c r="C23" s="310"/>
      <c r="D23" s="310"/>
      <c r="E23" s="310"/>
      <c r="F23" s="311"/>
      <c r="H23" s="40">
        <v>2</v>
      </c>
      <c r="I23" s="278" t="s">
        <v>555</v>
      </c>
      <c r="J23" s="278"/>
      <c r="K23" s="278"/>
      <c r="L23" s="278"/>
      <c r="M23" s="253"/>
      <c r="O23" s="40">
        <v>2</v>
      </c>
      <c r="P23" s="252" t="s">
        <v>267</v>
      </c>
      <c r="Q23" s="252"/>
      <c r="R23" s="252"/>
      <c r="S23" s="252"/>
      <c r="T23" s="253"/>
    </row>
    <row r="24" spans="1:24" ht="20" customHeight="1">
      <c r="A24" s="40">
        <v>3</v>
      </c>
      <c r="B24" s="310" t="s">
        <v>452</v>
      </c>
      <c r="C24" s="310"/>
      <c r="D24" s="310"/>
      <c r="E24" s="310"/>
      <c r="F24" s="311"/>
      <c r="H24" s="40">
        <v>3</v>
      </c>
      <c r="I24" s="278" t="s">
        <v>556</v>
      </c>
      <c r="J24" s="278"/>
      <c r="K24" s="278"/>
      <c r="L24" s="278"/>
      <c r="M24" s="253"/>
      <c r="O24" s="40">
        <v>3</v>
      </c>
      <c r="P24" s="252" t="s">
        <v>268</v>
      </c>
      <c r="Q24" s="252"/>
      <c r="R24" s="252"/>
      <c r="S24" s="252"/>
      <c r="T24" s="253"/>
    </row>
    <row r="25" spans="1:24" ht="20" customHeight="1">
      <c r="A25" s="40">
        <v>4</v>
      </c>
      <c r="B25" s="310" t="s">
        <v>453</v>
      </c>
      <c r="C25" s="310"/>
      <c r="D25" s="310"/>
      <c r="E25" s="310"/>
      <c r="F25" s="311"/>
      <c r="G25" s="72"/>
      <c r="H25" s="40">
        <v>4</v>
      </c>
      <c r="I25" s="278" t="s">
        <v>557</v>
      </c>
      <c r="J25" s="278"/>
      <c r="K25" s="278"/>
      <c r="L25" s="278"/>
      <c r="M25" s="253"/>
      <c r="O25" s="40">
        <v>4</v>
      </c>
      <c r="P25" s="252" t="s">
        <v>269</v>
      </c>
      <c r="Q25" s="252"/>
      <c r="R25" s="252"/>
      <c r="S25" s="252"/>
      <c r="T25" s="253"/>
    </row>
    <row r="26" spans="1:24" ht="20" customHeight="1" thickBot="1">
      <c r="A26" s="41">
        <v>5</v>
      </c>
      <c r="B26" s="312"/>
      <c r="C26" s="312"/>
      <c r="D26" s="312"/>
      <c r="E26" s="312"/>
      <c r="F26" s="313"/>
      <c r="G26" s="72"/>
      <c r="H26" s="40">
        <v>5</v>
      </c>
      <c r="I26" s="278" t="s">
        <v>560</v>
      </c>
      <c r="J26" s="278"/>
      <c r="K26" s="278"/>
      <c r="L26" s="278"/>
      <c r="M26" s="253"/>
      <c r="O26" s="40">
        <v>5</v>
      </c>
      <c r="P26" s="252" t="s">
        <v>200</v>
      </c>
      <c r="Q26" s="252"/>
      <c r="R26" s="252"/>
      <c r="S26" s="252"/>
      <c r="T26" s="253"/>
    </row>
    <row r="27" spans="1:24" ht="20.5" customHeight="1">
      <c r="A27" s="148">
        <v>1</v>
      </c>
      <c r="B27" s="318" t="s">
        <v>454</v>
      </c>
      <c r="C27" s="318"/>
      <c r="D27" s="318"/>
      <c r="E27" s="318"/>
      <c r="F27" s="319"/>
      <c r="G27" s="72"/>
      <c r="H27" s="40">
        <v>6</v>
      </c>
      <c r="I27" s="278" t="s">
        <v>561</v>
      </c>
      <c r="J27" s="278"/>
      <c r="K27" s="278"/>
      <c r="L27" s="278"/>
      <c r="M27" s="253"/>
      <c r="O27" s="40">
        <v>6</v>
      </c>
      <c r="P27" s="252"/>
      <c r="Q27" s="252"/>
      <c r="R27" s="252"/>
      <c r="S27" s="252"/>
      <c r="T27" s="253"/>
    </row>
    <row r="28" spans="1:24" ht="20">
      <c r="A28" s="40">
        <v>2</v>
      </c>
      <c r="B28" s="310" t="s">
        <v>455</v>
      </c>
      <c r="C28" s="310"/>
      <c r="D28" s="310"/>
      <c r="E28" s="310"/>
      <c r="F28" s="311"/>
      <c r="G28" s="72"/>
      <c r="H28" s="40">
        <v>7</v>
      </c>
      <c r="I28" s="278" t="s">
        <v>564</v>
      </c>
      <c r="J28" s="278"/>
      <c r="K28" s="278"/>
      <c r="L28" s="278"/>
      <c r="M28" s="253"/>
      <c r="O28" s="40">
        <v>7</v>
      </c>
      <c r="P28" s="252"/>
      <c r="Q28" s="252"/>
      <c r="R28" s="252"/>
      <c r="S28" s="252"/>
      <c r="T28" s="253"/>
    </row>
    <row r="29" spans="1:24" ht="20" customHeight="1">
      <c r="A29" s="40">
        <v>3</v>
      </c>
      <c r="B29" s="310" t="s">
        <v>475</v>
      </c>
      <c r="C29" s="310"/>
      <c r="D29" s="310"/>
      <c r="E29" s="310"/>
      <c r="F29" s="311"/>
      <c r="G29" s="72"/>
      <c r="H29" s="237">
        <v>8</v>
      </c>
      <c r="I29" s="323" t="s">
        <v>562</v>
      </c>
      <c r="J29" s="323"/>
      <c r="K29" s="323"/>
      <c r="L29" s="323"/>
      <c r="M29" s="324"/>
      <c r="O29" s="40">
        <v>8</v>
      </c>
      <c r="P29" s="252"/>
      <c r="Q29" s="252"/>
      <c r="R29" s="252"/>
      <c r="S29" s="252"/>
      <c r="T29" s="253"/>
    </row>
    <row r="30" spans="1:24" ht="20" customHeight="1" thickBot="1">
      <c r="A30" s="41">
        <v>4</v>
      </c>
      <c r="B30" s="312" t="s">
        <v>476</v>
      </c>
      <c r="C30" s="312"/>
      <c r="D30" s="312"/>
      <c r="E30" s="312"/>
      <c r="F30" s="313"/>
      <c r="G30" s="72"/>
      <c r="H30" s="40"/>
      <c r="I30" s="278"/>
      <c r="J30" s="278"/>
      <c r="K30" s="278"/>
      <c r="L30" s="278"/>
      <c r="M30" s="253"/>
      <c r="O30" s="40">
        <v>9</v>
      </c>
      <c r="P30" s="252"/>
      <c r="Q30" s="252"/>
      <c r="R30" s="252"/>
      <c r="S30" s="252"/>
      <c r="T30" s="253"/>
    </row>
    <row r="31" spans="1:24" ht="20.5" customHeight="1">
      <c r="A31" s="148">
        <v>1</v>
      </c>
      <c r="B31" s="318" t="s">
        <v>259</v>
      </c>
      <c r="C31" s="318"/>
      <c r="D31" s="318"/>
      <c r="E31" s="318"/>
      <c r="F31" s="319"/>
      <c r="G31" s="72"/>
      <c r="H31" s="40"/>
      <c r="I31" s="321" t="s">
        <v>565</v>
      </c>
      <c r="J31" s="321"/>
      <c r="K31" s="321"/>
      <c r="L31" s="321"/>
      <c r="M31" s="322"/>
      <c r="O31" s="40">
        <v>10</v>
      </c>
      <c r="P31" s="252"/>
      <c r="Q31" s="252"/>
      <c r="R31" s="252"/>
      <c r="S31" s="252"/>
      <c r="T31" s="253"/>
    </row>
    <row r="32" spans="1:24" ht="20" customHeight="1">
      <c r="A32" s="94">
        <v>1</v>
      </c>
      <c r="B32" s="310" t="s">
        <v>478</v>
      </c>
      <c r="C32" s="310"/>
      <c r="D32" s="310"/>
      <c r="E32" s="310"/>
      <c r="F32" s="311"/>
      <c r="G32" s="72"/>
      <c r="H32" s="40">
        <v>1</v>
      </c>
      <c r="I32" s="278" t="s">
        <v>554</v>
      </c>
      <c r="J32" s="278"/>
      <c r="K32" s="278"/>
      <c r="L32" s="278"/>
      <c r="M32" s="253"/>
      <c r="O32" s="40">
        <v>11</v>
      </c>
      <c r="P32" s="252"/>
      <c r="Q32" s="252"/>
      <c r="R32" s="252"/>
      <c r="S32" s="252"/>
      <c r="T32" s="253"/>
    </row>
    <row r="33" spans="1:21" ht="20" customHeight="1">
      <c r="A33" s="94">
        <v>2</v>
      </c>
      <c r="B33" s="310" t="s">
        <v>345</v>
      </c>
      <c r="C33" s="310"/>
      <c r="D33" s="310"/>
      <c r="E33" s="310"/>
      <c r="F33" s="311"/>
      <c r="G33" s="72"/>
      <c r="H33" s="40">
        <v>2</v>
      </c>
      <c r="I33" s="278" t="s">
        <v>581</v>
      </c>
      <c r="J33" s="278"/>
      <c r="K33" s="278"/>
      <c r="L33" s="278"/>
      <c r="M33" s="253"/>
      <c r="O33" s="40">
        <v>12</v>
      </c>
      <c r="P33" s="252"/>
      <c r="Q33" s="252"/>
      <c r="R33" s="252"/>
      <c r="S33" s="252"/>
      <c r="T33" s="253"/>
    </row>
    <row r="34" spans="1:21" ht="20.5" customHeight="1">
      <c r="A34" s="94">
        <v>3</v>
      </c>
      <c r="B34" s="310" t="s">
        <v>481</v>
      </c>
      <c r="C34" s="310"/>
      <c r="D34" s="310"/>
      <c r="E34" s="310"/>
      <c r="F34" s="311"/>
      <c r="G34" s="72"/>
      <c r="H34" s="40">
        <v>3</v>
      </c>
      <c r="I34" s="278" t="s">
        <v>552</v>
      </c>
      <c r="J34" s="278"/>
      <c r="K34" s="278"/>
      <c r="L34" s="278"/>
      <c r="M34" s="253"/>
      <c r="O34" s="40">
        <v>13</v>
      </c>
      <c r="P34" s="252"/>
      <c r="Q34" s="252"/>
      <c r="R34" s="252"/>
      <c r="S34" s="252"/>
      <c r="T34" s="253"/>
    </row>
    <row r="35" spans="1:21" ht="20" customHeight="1">
      <c r="A35" s="94">
        <v>4</v>
      </c>
      <c r="B35" s="310" t="s">
        <v>482</v>
      </c>
      <c r="C35" s="310"/>
      <c r="D35" s="310"/>
      <c r="E35" s="310"/>
      <c r="F35" s="311"/>
      <c r="G35" s="72"/>
      <c r="H35" s="40">
        <v>4</v>
      </c>
      <c r="I35" s="278" t="s">
        <v>553</v>
      </c>
      <c r="J35" s="278"/>
      <c r="K35" s="278"/>
      <c r="L35" s="278"/>
      <c r="M35" s="253"/>
      <c r="O35" s="40">
        <v>14</v>
      </c>
      <c r="P35" s="252"/>
      <c r="Q35" s="252"/>
      <c r="R35" s="252"/>
      <c r="S35" s="252"/>
      <c r="T35" s="253"/>
    </row>
    <row r="36" spans="1:21" ht="20" customHeight="1">
      <c r="A36" s="94">
        <v>6</v>
      </c>
      <c r="B36" s="310" t="s">
        <v>480</v>
      </c>
      <c r="C36" s="310"/>
      <c r="D36" s="310"/>
      <c r="E36" s="310"/>
      <c r="F36" s="311"/>
      <c r="H36" s="40">
        <v>5</v>
      </c>
      <c r="I36" s="278"/>
      <c r="J36" s="278"/>
      <c r="K36" s="278"/>
      <c r="L36" s="278"/>
      <c r="M36" s="253"/>
      <c r="O36" s="40">
        <v>15</v>
      </c>
      <c r="P36" s="252"/>
      <c r="Q36" s="252"/>
      <c r="R36" s="252"/>
      <c r="S36" s="252"/>
      <c r="T36" s="253"/>
    </row>
    <row r="37" spans="1:21" ht="21" thickBot="1">
      <c r="A37" s="95">
        <v>7</v>
      </c>
      <c r="B37" s="312" t="s">
        <v>479</v>
      </c>
      <c r="C37" s="312"/>
      <c r="D37" s="312"/>
      <c r="E37" s="312"/>
      <c r="F37" s="313"/>
      <c r="H37" s="41">
        <v>6</v>
      </c>
      <c r="I37" s="254"/>
      <c r="J37" s="254"/>
      <c r="K37" s="254"/>
      <c r="L37" s="254"/>
      <c r="M37" s="255"/>
      <c r="O37" s="41">
        <v>16</v>
      </c>
      <c r="P37" s="254"/>
      <c r="Q37" s="254"/>
      <c r="R37" s="254"/>
      <c r="S37" s="254"/>
      <c r="T37" s="255"/>
    </row>
    <row r="38" spans="1:21" ht="60" customHeight="1"/>
    <row r="39" spans="1:21" ht="20" customHeight="1">
      <c r="A39" s="308" t="str">
        <f>A3</f>
        <v>Marokkanske kødboller med bulgursalat</v>
      </c>
      <c r="B39" s="308"/>
      <c r="C39" s="308"/>
      <c r="D39" s="308"/>
      <c r="E39" s="308"/>
      <c r="F39" s="308"/>
      <c r="G39" s="102"/>
      <c r="H39" s="308" t="str">
        <f>H3</f>
        <v>Marokkanske tomatsovs med vegefarsboller</v>
      </c>
      <c r="I39" s="308"/>
      <c r="J39" s="308"/>
      <c r="K39" s="308"/>
      <c r="L39" s="308"/>
      <c r="M39" s="308"/>
      <c r="N39" s="102"/>
      <c r="O39" s="309" t="str">
        <f>O3</f>
        <v>Stegt frugt med appelsinsirup og vaniliecreme</v>
      </c>
      <c r="P39" s="309"/>
      <c r="Q39" s="309"/>
      <c r="R39" s="309"/>
      <c r="S39" s="309"/>
      <c r="T39" s="309"/>
      <c r="U39" s="102"/>
    </row>
    <row r="40" spans="1:21" ht="20" customHeight="1">
      <c r="A40" s="102"/>
      <c r="B40" s="102"/>
      <c r="C40" s="102"/>
      <c r="D40" s="102"/>
      <c r="E40" s="102"/>
      <c r="F40" s="102"/>
      <c r="G40" s="102"/>
      <c r="H40" s="102"/>
      <c r="I40" s="102"/>
      <c r="J40" s="102"/>
      <c r="K40" s="102"/>
      <c r="L40" s="102"/>
      <c r="M40" s="102"/>
      <c r="N40" s="102"/>
      <c r="O40" s="102"/>
      <c r="P40" s="102"/>
      <c r="Q40" s="102"/>
      <c r="R40" s="102"/>
      <c r="S40" s="102"/>
      <c r="T40" s="102"/>
      <c r="U40" s="102"/>
    </row>
    <row r="41" spans="1:21" ht="20" customHeight="1">
      <c r="A41" s="102"/>
      <c r="B41" s="102"/>
      <c r="C41" s="102"/>
      <c r="D41" s="102"/>
      <c r="E41" s="102"/>
      <c r="F41" s="102"/>
      <c r="G41" s="102"/>
      <c r="H41" s="102"/>
      <c r="I41" s="102"/>
      <c r="J41" s="102"/>
      <c r="K41" s="102"/>
      <c r="L41" s="102"/>
      <c r="M41" s="102"/>
      <c r="N41" s="102"/>
      <c r="O41" s="102"/>
      <c r="P41" s="102"/>
      <c r="Q41" s="102"/>
      <c r="R41" s="102"/>
      <c r="S41" s="102"/>
      <c r="T41" s="102"/>
      <c r="U41" s="102"/>
    </row>
    <row r="42" spans="1:21" ht="20" customHeight="1">
      <c r="A42" s="102"/>
      <c r="B42" s="102"/>
      <c r="C42" s="102"/>
      <c r="D42" s="102"/>
      <c r="E42" s="102"/>
      <c r="F42" s="102"/>
      <c r="G42" s="102"/>
      <c r="H42" s="102"/>
      <c r="I42" s="102"/>
      <c r="J42" s="102"/>
      <c r="K42" s="102"/>
      <c r="L42" s="102"/>
      <c r="M42" s="102"/>
      <c r="N42" s="102"/>
      <c r="O42" s="102"/>
      <c r="P42" s="102"/>
      <c r="Q42" s="102"/>
      <c r="R42" s="102"/>
      <c r="S42" s="102"/>
      <c r="T42" s="102"/>
      <c r="U42" s="102"/>
    </row>
    <row r="43" spans="1:21" ht="20" customHeight="1">
      <c r="A43" s="102"/>
      <c r="B43" s="102"/>
      <c r="C43" s="102"/>
      <c r="D43" s="102"/>
      <c r="E43" s="102"/>
      <c r="F43" s="102"/>
      <c r="G43" s="102"/>
      <c r="H43" s="102"/>
      <c r="I43" s="102"/>
      <c r="J43" s="102"/>
      <c r="K43" s="102"/>
      <c r="L43" s="102"/>
      <c r="M43" s="102"/>
      <c r="N43" s="102"/>
      <c r="O43" s="102"/>
      <c r="P43" s="102"/>
      <c r="Q43" s="102"/>
      <c r="R43" s="102"/>
      <c r="S43" s="102"/>
      <c r="T43" s="102"/>
      <c r="U43" s="102"/>
    </row>
    <row r="44" spans="1:21" ht="20" customHeight="1">
      <c r="A44" s="102"/>
      <c r="B44" s="102"/>
      <c r="C44" s="102"/>
      <c r="D44" s="102"/>
      <c r="E44" s="102"/>
      <c r="F44" s="102"/>
      <c r="G44" s="102"/>
      <c r="H44" s="102"/>
      <c r="I44" s="102"/>
      <c r="J44" s="102"/>
      <c r="K44" s="102"/>
      <c r="L44" s="102"/>
      <c r="M44" s="102"/>
      <c r="N44" s="102"/>
      <c r="O44" s="102"/>
      <c r="P44" s="102"/>
      <c r="Q44" s="102"/>
      <c r="R44" s="102"/>
      <c r="S44" s="102"/>
      <c r="T44" s="102"/>
      <c r="U44" s="102"/>
    </row>
    <row r="45" spans="1:21" ht="20" customHeight="1">
      <c r="A45" s="102"/>
      <c r="B45" s="102"/>
      <c r="C45" s="102"/>
      <c r="D45" s="102"/>
      <c r="E45" s="102"/>
      <c r="F45" s="102"/>
      <c r="G45" s="102"/>
      <c r="H45" s="102"/>
      <c r="I45" s="102"/>
      <c r="J45" s="102"/>
      <c r="K45" s="102"/>
      <c r="L45" s="102"/>
      <c r="M45" s="102"/>
      <c r="N45" s="102"/>
      <c r="O45" s="102"/>
      <c r="P45" s="102"/>
      <c r="Q45" s="102"/>
      <c r="R45" s="102"/>
      <c r="S45" s="102"/>
      <c r="T45" s="102"/>
      <c r="U45" s="102"/>
    </row>
    <row r="46" spans="1:21" ht="20" customHeight="1">
      <c r="A46" s="102"/>
      <c r="B46" s="102"/>
      <c r="C46" s="102"/>
      <c r="D46" s="102"/>
      <c r="E46" s="102"/>
      <c r="F46" s="102"/>
      <c r="G46" s="102"/>
      <c r="H46" s="102"/>
      <c r="I46" s="102"/>
      <c r="J46" s="102"/>
      <c r="K46" s="102"/>
      <c r="L46" s="102"/>
      <c r="M46" s="102"/>
      <c r="N46" s="102"/>
      <c r="O46" s="102"/>
      <c r="P46" s="102"/>
      <c r="Q46" s="102"/>
      <c r="R46" s="102"/>
      <c r="S46" s="102"/>
      <c r="T46" s="102"/>
      <c r="U46" s="102"/>
    </row>
    <row r="47" spans="1:21" ht="20" customHeight="1">
      <c r="A47" s="102"/>
      <c r="B47" s="102"/>
      <c r="C47" s="102"/>
      <c r="D47" s="102"/>
      <c r="E47" s="102"/>
      <c r="F47" s="102"/>
      <c r="G47" s="102"/>
      <c r="H47" s="102"/>
      <c r="I47" s="102"/>
      <c r="J47" s="102"/>
      <c r="K47" s="102"/>
      <c r="L47" s="102"/>
      <c r="M47" s="102"/>
      <c r="N47" s="102"/>
      <c r="O47" s="102"/>
      <c r="P47" s="102"/>
      <c r="Q47" s="102"/>
      <c r="R47" s="102"/>
      <c r="S47" s="102"/>
      <c r="T47" s="102"/>
      <c r="U47" s="102"/>
    </row>
    <row r="48" spans="1:21" ht="20" customHeight="1">
      <c r="A48" s="102"/>
      <c r="B48" s="102"/>
      <c r="C48" s="102"/>
      <c r="D48" s="102"/>
      <c r="E48" s="102"/>
      <c r="F48" s="102"/>
      <c r="G48" s="102"/>
      <c r="H48" s="102"/>
      <c r="I48" s="102"/>
      <c r="J48" s="102"/>
      <c r="K48" s="102"/>
      <c r="L48" s="102"/>
      <c r="M48" s="102"/>
      <c r="N48" s="102"/>
      <c r="O48" s="102"/>
      <c r="P48" s="102"/>
      <c r="Q48" s="102"/>
      <c r="R48" s="102"/>
      <c r="S48" s="102"/>
      <c r="T48" s="102"/>
      <c r="U48" s="102"/>
    </row>
    <row r="49" spans="1:21" ht="20" customHeight="1">
      <c r="A49" s="102"/>
      <c r="B49" s="102"/>
      <c r="C49" s="102"/>
      <c r="D49" s="102"/>
      <c r="E49" s="102"/>
      <c r="F49" s="102"/>
      <c r="G49" s="102"/>
      <c r="H49" s="102"/>
      <c r="I49" s="102"/>
      <c r="J49" s="102"/>
      <c r="K49" s="102"/>
      <c r="L49" s="102"/>
      <c r="M49" s="102"/>
      <c r="N49" s="102"/>
      <c r="O49" s="102"/>
      <c r="P49" s="102"/>
      <c r="Q49" s="102"/>
      <c r="R49" s="102"/>
      <c r="S49" s="102"/>
      <c r="T49" s="102"/>
      <c r="U49" s="102"/>
    </row>
    <row r="50" spans="1:21" ht="20" customHeight="1">
      <c r="A50" s="102"/>
      <c r="B50" s="102"/>
      <c r="C50" s="102"/>
      <c r="D50" s="102"/>
      <c r="E50" s="102"/>
      <c r="F50" s="102"/>
      <c r="G50" s="102"/>
      <c r="H50" s="102"/>
      <c r="I50" s="102"/>
      <c r="J50" s="102"/>
      <c r="K50" s="102"/>
      <c r="L50" s="102"/>
      <c r="M50" s="102"/>
      <c r="N50" s="102"/>
      <c r="O50" s="102"/>
      <c r="P50" s="102"/>
      <c r="Q50" s="102"/>
      <c r="R50" s="102"/>
      <c r="S50" s="102"/>
      <c r="T50" s="102"/>
      <c r="U50" s="102"/>
    </row>
    <row r="51" spans="1:21" ht="20" customHeight="1">
      <c r="A51" s="102"/>
      <c r="B51" s="102"/>
      <c r="C51" s="102"/>
      <c r="D51" s="102"/>
      <c r="E51" s="102"/>
      <c r="F51" s="102"/>
      <c r="G51" s="102"/>
      <c r="H51" s="102"/>
      <c r="I51" s="102"/>
      <c r="J51" s="102"/>
      <c r="K51" s="102"/>
      <c r="L51" s="102"/>
      <c r="M51" s="102"/>
      <c r="N51" s="102"/>
      <c r="O51" s="102"/>
      <c r="P51" s="102"/>
      <c r="Q51" s="102"/>
      <c r="R51" s="102"/>
      <c r="S51" s="102"/>
      <c r="T51" s="102"/>
      <c r="U51" s="102"/>
    </row>
    <row r="52" spans="1:21" ht="20" customHeight="1">
      <c r="A52" s="102"/>
      <c r="B52" s="102"/>
      <c r="C52" s="102"/>
      <c r="D52" s="102"/>
      <c r="E52" s="102"/>
      <c r="F52" s="102"/>
      <c r="G52" s="102"/>
      <c r="H52" s="102"/>
      <c r="I52" s="102"/>
      <c r="J52" s="102"/>
      <c r="K52" s="102"/>
      <c r="L52" s="102"/>
      <c r="M52" s="102"/>
      <c r="N52" s="102"/>
      <c r="O52" s="102"/>
      <c r="P52" s="102"/>
      <c r="Q52" s="102"/>
      <c r="R52" s="102"/>
      <c r="S52" s="102"/>
      <c r="T52" s="102"/>
      <c r="U52" s="102"/>
    </row>
    <row r="53" spans="1:21" ht="20" customHeight="1">
      <c r="A53" s="102"/>
      <c r="B53" s="102"/>
      <c r="C53" s="102"/>
      <c r="D53" s="102"/>
      <c r="E53" s="102"/>
      <c r="F53" s="102"/>
      <c r="G53" s="102"/>
      <c r="H53" s="102"/>
      <c r="I53" s="102"/>
      <c r="J53" s="102"/>
      <c r="K53" s="102"/>
      <c r="L53" s="102"/>
      <c r="M53" s="102"/>
      <c r="N53" s="102"/>
      <c r="O53" s="102"/>
      <c r="P53" s="102"/>
      <c r="Q53" s="102"/>
      <c r="R53" s="102"/>
      <c r="S53" s="102"/>
      <c r="T53" s="102"/>
      <c r="U53" s="102"/>
    </row>
    <row r="54" spans="1:21" ht="20" customHeight="1">
      <c r="A54" s="102"/>
      <c r="B54" s="102"/>
      <c r="C54" s="102"/>
      <c r="D54" s="102"/>
      <c r="E54" s="102"/>
      <c r="F54" s="102"/>
      <c r="G54" s="102"/>
      <c r="H54" s="102"/>
      <c r="I54" s="102"/>
      <c r="J54" s="102"/>
      <c r="K54" s="102"/>
      <c r="L54" s="102"/>
      <c r="M54" s="102"/>
      <c r="N54" s="102"/>
      <c r="O54" s="102"/>
      <c r="P54" s="102"/>
      <c r="Q54" s="102"/>
      <c r="R54" s="102"/>
      <c r="S54" s="102"/>
      <c r="T54" s="102"/>
      <c r="U54" s="102"/>
    </row>
    <row r="55" spans="1:21" ht="20" customHeight="1">
      <c r="A55" s="102"/>
      <c r="B55" s="102"/>
      <c r="C55" s="102"/>
      <c r="D55" s="102"/>
      <c r="E55" s="102"/>
      <c r="F55" s="102"/>
      <c r="G55" s="102"/>
      <c r="H55" s="102"/>
      <c r="I55" s="102"/>
      <c r="J55" s="102"/>
      <c r="K55" s="102"/>
      <c r="L55" s="102"/>
      <c r="M55" s="102"/>
      <c r="N55" s="102"/>
      <c r="O55" s="102"/>
      <c r="P55" s="102"/>
      <c r="Q55" s="102"/>
      <c r="R55" s="102"/>
      <c r="S55" s="102"/>
      <c r="T55" s="102"/>
      <c r="U55" s="102"/>
    </row>
    <row r="56" spans="1:21" ht="20" customHeight="1">
      <c r="A56" s="102"/>
      <c r="B56" s="102"/>
      <c r="C56" s="102"/>
      <c r="D56" s="102"/>
      <c r="E56" s="102"/>
      <c r="F56" s="102"/>
      <c r="G56" s="102"/>
      <c r="H56" s="102"/>
      <c r="I56" s="102"/>
      <c r="J56" s="102"/>
      <c r="K56" s="102"/>
      <c r="L56" s="102"/>
      <c r="M56" s="102"/>
      <c r="N56" s="102"/>
      <c r="O56" s="102"/>
      <c r="P56" s="102"/>
      <c r="Q56" s="102"/>
      <c r="R56" s="102"/>
      <c r="S56" s="102"/>
      <c r="T56" s="102"/>
      <c r="U56" s="102"/>
    </row>
    <row r="57" spans="1:21" ht="20" customHeight="1">
      <c r="A57" s="102"/>
      <c r="B57" s="102"/>
      <c r="C57" s="102"/>
      <c r="D57" s="102"/>
      <c r="E57" s="102"/>
      <c r="F57" s="102"/>
      <c r="G57" s="102"/>
      <c r="H57" s="102"/>
      <c r="I57" s="102"/>
      <c r="J57" s="102"/>
      <c r="K57" s="102"/>
      <c r="L57" s="102"/>
      <c r="M57" s="102"/>
      <c r="N57" s="102"/>
      <c r="O57" s="102"/>
      <c r="P57" s="102"/>
      <c r="Q57" s="102"/>
      <c r="R57" s="102"/>
      <c r="S57" s="102"/>
      <c r="T57" s="102"/>
      <c r="U57" s="102"/>
    </row>
    <row r="58" spans="1:21" ht="20" customHeight="1">
      <c r="A58" s="102"/>
      <c r="B58" s="102"/>
      <c r="C58" s="102"/>
      <c r="D58" s="102"/>
      <c r="E58" s="102"/>
      <c r="F58" s="102"/>
      <c r="G58" s="102"/>
      <c r="H58" s="102"/>
      <c r="I58" s="102"/>
      <c r="J58" s="102"/>
      <c r="K58" s="102"/>
      <c r="L58" s="102"/>
      <c r="M58" s="102"/>
      <c r="N58" s="102"/>
      <c r="O58" s="102"/>
      <c r="P58" s="102"/>
      <c r="Q58" s="102"/>
      <c r="R58" s="102"/>
      <c r="S58" s="102"/>
      <c r="T58" s="102"/>
      <c r="U58" s="102"/>
    </row>
    <row r="59" spans="1:21" ht="20" customHeight="1">
      <c r="A59" s="102"/>
      <c r="B59" s="102"/>
      <c r="C59" s="102"/>
      <c r="D59" s="102"/>
      <c r="E59" s="102"/>
      <c r="F59" s="102"/>
      <c r="G59" s="102"/>
      <c r="H59" s="102"/>
      <c r="I59" s="102"/>
      <c r="J59" s="102"/>
      <c r="K59" s="102"/>
      <c r="L59" s="102"/>
      <c r="M59" s="102"/>
      <c r="N59" s="102"/>
      <c r="O59" s="102"/>
      <c r="P59" s="102"/>
      <c r="Q59" s="102"/>
      <c r="R59" s="102"/>
      <c r="S59" s="102"/>
      <c r="T59" s="102"/>
      <c r="U59" s="102"/>
    </row>
    <row r="60" spans="1:21" ht="20" customHeight="1">
      <c r="A60" s="102"/>
      <c r="B60" s="102"/>
      <c r="C60" s="102"/>
      <c r="D60" s="102"/>
      <c r="E60" s="102"/>
      <c r="F60" s="102"/>
      <c r="G60" s="102"/>
      <c r="H60" s="102"/>
      <c r="I60" s="102"/>
      <c r="J60" s="102"/>
      <c r="K60" s="102"/>
      <c r="L60" s="102"/>
      <c r="M60" s="102"/>
      <c r="N60" s="102"/>
      <c r="O60" s="102"/>
      <c r="P60" s="102"/>
      <c r="Q60" s="102"/>
      <c r="R60" s="102"/>
      <c r="S60" s="102"/>
      <c r="T60" s="102"/>
      <c r="U60" s="102"/>
    </row>
    <row r="61" spans="1:21" ht="20" customHeight="1">
      <c r="A61" s="102"/>
      <c r="B61" s="102"/>
      <c r="C61" s="102"/>
      <c r="D61" s="102"/>
      <c r="E61" s="102"/>
      <c r="F61" s="102"/>
      <c r="G61" s="102"/>
      <c r="H61" s="102"/>
      <c r="I61" s="102"/>
      <c r="J61" s="102"/>
      <c r="K61" s="102"/>
      <c r="L61" s="102"/>
      <c r="M61" s="102"/>
      <c r="N61" s="102"/>
      <c r="O61" s="102"/>
      <c r="P61" s="102"/>
      <c r="Q61" s="102"/>
      <c r="R61" s="102"/>
      <c r="S61" s="102"/>
      <c r="T61" s="102"/>
      <c r="U61" s="102"/>
    </row>
    <row r="62" spans="1:21" ht="20" customHeight="1">
      <c r="A62" s="102"/>
      <c r="B62" s="102"/>
      <c r="C62" s="102"/>
      <c r="D62" s="102"/>
      <c r="E62" s="102"/>
      <c r="F62" s="102"/>
      <c r="G62" s="102"/>
      <c r="H62" s="102"/>
      <c r="I62" s="102"/>
      <c r="J62" s="102"/>
      <c r="K62" s="102"/>
      <c r="L62" s="102"/>
      <c r="M62" s="102"/>
      <c r="N62" s="102"/>
      <c r="O62" s="102"/>
      <c r="P62" s="102"/>
      <c r="Q62" s="102"/>
      <c r="R62" s="102"/>
      <c r="S62" s="102"/>
      <c r="T62" s="102"/>
      <c r="U62" s="102"/>
    </row>
    <row r="63" spans="1:21" ht="20" customHeight="1">
      <c r="A63" s="102"/>
      <c r="B63" s="102"/>
      <c r="C63" s="102"/>
      <c r="D63" s="102"/>
      <c r="E63" s="102"/>
      <c r="F63" s="102"/>
      <c r="G63" s="102"/>
      <c r="H63" s="102"/>
      <c r="I63" s="102"/>
      <c r="J63" s="102"/>
      <c r="K63" s="102"/>
      <c r="L63" s="102"/>
      <c r="M63" s="102"/>
      <c r="N63" s="102"/>
      <c r="O63" s="102"/>
      <c r="P63" s="102"/>
      <c r="Q63" s="102"/>
      <c r="R63" s="102"/>
      <c r="S63" s="102"/>
      <c r="T63" s="102"/>
      <c r="U63" s="102"/>
    </row>
    <row r="64" spans="1:21" ht="20" customHeight="1">
      <c r="A64" s="102"/>
      <c r="B64" s="102"/>
      <c r="C64" s="102"/>
      <c r="D64" s="102"/>
      <c r="E64" s="102"/>
      <c r="F64" s="102"/>
      <c r="G64" s="102"/>
      <c r="H64" s="102"/>
      <c r="I64" s="102"/>
      <c r="J64" s="102"/>
      <c r="K64" s="102"/>
      <c r="L64" s="102"/>
      <c r="M64" s="102"/>
      <c r="N64" s="102"/>
      <c r="O64" s="102"/>
      <c r="P64" s="102"/>
      <c r="Q64" s="102"/>
      <c r="R64" s="102"/>
      <c r="S64" s="102"/>
      <c r="T64" s="102"/>
      <c r="U64" s="102"/>
    </row>
    <row r="65" spans="1:21" ht="20" customHeight="1">
      <c r="A65" s="102"/>
      <c r="B65" s="102"/>
      <c r="C65" s="102"/>
      <c r="D65" s="102"/>
      <c r="E65" s="102"/>
      <c r="F65" s="102"/>
      <c r="G65" s="102"/>
      <c r="H65" s="102"/>
      <c r="I65" s="102"/>
      <c r="J65" s="102"/>
      <c r="K65" s="102"/>
      <c r="L65" s="102"/>
      <c r="M65" s="102"/>
      <c r="N65" s="102"/>
      <c r="O65" s="102"/>
      <c r="P65" s="102"/>
      <c r="Q65" s="102"/>
      <c r="R65" s="102"/>
      <c r="S65" s="102"/>
      <c r="T65" s="102"/>
      <c r="U65" s="102"/>
    </row>
    <row r="66" spans="1:21" ht="20" customHeight="1">
      <c r="A66" s="102"/>
      <c r="B66" s="102"/>
      <c r="C66" s="102"/>
      <c r="D66" s="102"/>
      <c r="E66" s="102"/>
      <c r="F66" s="102"/>
      <c r="G66" s="102"/>
      <c r="H66" s="102"/>
      <c r="I66" s="102"/>
      <c r="J66" s="102"/>
      <c r="K66" s="102"/>
      <c r="L66" s="102"/>
      <c r="M66" s="102"/>
      <c r="N66" s="102"/>
      <c r="O66" s="102"/>
      <c r="P66" s="102"/>
      <c r="Q66" s="102"/>
      <c r="R66" s="102"/>
      <c r="S66" s="102"/>
      <c r="T66" s="102"/>
      <c r="U66" s="102"/>
    </row>
    <row r="67" spans="1:21" ht="20" customHeight="1">
      <c r="A67" s="102"/>
      <c r="B67" s="102"/>
      <c r="C67" s="102"/>
      <c r="D67" s="102"/>
      <c r="E67" s="102"/>
      <c r="F67" s="102"/>
      <c r="G67" s="102"/>
      <c r="H67" s="102"/>
      <c r="I67" s="102"/>
      <c r="J67" s="102"/>
      <c r="K67" s="102"/>
      <c r="L67" s="102"/>
      <c r="M67" s="102"/>
      <c r="N67" s="102"/>
      <c r="O67" s="102"/>
      <c r="P67" s="102"/>
      <c r="Q67" s="102"/>
      <c r="R67" s="102"/>
      <c r="S67" s="102"/>
      <c r="T67" s="102"/>
      <c r="U67" s="102"/>
    </row>
    <row r="68" spans="1:21" ht="20" customHeight="1">
      <c r="A68" s="102"/>
      <c r="B68" s="102"/>
      <c r="C68" s="102"/>
      <c r="D68" s="102"/>
      <c r="E68" s="102"/>
      <c r="F68" s="102"/>
      <c r="G68" s="102"/>
      <c r="H68" s="102"/>
      <c r="I68" s="102"/>
      <c r="J68" s="102"/>
      <c r="K68" s="102"/>
      <c r="L68" s="102"/>
      <c r="M68" s="102"/>
      <c r="N68" s="102"/>
      <c r="O68" s="102"/>
      <c r="P68" s="102"/>
      <c r="Q68" s="102"/>
      <c r="R68" s="102"/>
      <c r="S68" s="102"/>
      <c r="T68" s="102"/>
      <c r="U68" s="102"/>
    </row>
    <row r="69" spans="1:21" ht="20" customHeight="1">
      <c r="A69" s="102"/>
      <c r="B69" s="102"/>
      <c r="C69" s="102"/>
      <c r="D69" s="102"/>
      <c r="E69" s="102"/>
      <c r="F69" s="102"/>
      <c r="G69" s="102"/>
      <c r="H69" s="102"/>
      <c r="I69" s="102"/>
      <c r="J69" s="102"/>
      <c r="K69" s="102"/>
      <c r="L69" s="102"/>
      <c r="M69" s="102"/>
      <c r="N69" s="102"/>
      <c r="O69" s="102"/>
      <c r="P69" s="102"/>
      <c r="Q69" s="102"/>
      <c r="R69" s="102"/>
      <c r="S69" s="102"/>
      <c r="T69" s="102"/>
      <c r="U69" s="102"/>
    </row>
    <row r="70" spans="1:21" ht="20" customHeight="1">
      <c r="A70" s="102"/>
      <c r="B70" s="102"/>
      <c r="C70" s="102"/>
      <c r="D70" s="102"/>
      <c r="E70" s="102"/>
      <c r="F70" s="102"/>
      <c r="G70" s="102"/>
      <c r="H70" s="102"/>
      <c r="I70" s="102"/>
      <c r="J70" s="102"/>
      <c r="K70" s="102"/>
      <c r="L70" s="102"/>
      <c r="M70" s="102"/>
      <c r="N70" s="102"/>
      <c r="O70" s="102"/>
      <c r="P70" s="102"/>
      <c r="Q70" s="102"/>
      <c r="R70" s="102"/>
      <c r="S70" s="102"/>
      <c r="T70" s="102"/>
      <c r="U70" s="102"/>
    </row>
    <row r="71" spans="1:21" ht="20" customHeight="1">
      <c r="A71" s="102"/>
      <c r="B71" s="102"/>
      <c r="C71" s="102"/>
      <c r="D71" s="102"/>
      <c r="E71" s="102"/>
      <c r="F71" s="102"/>
      <c r="G71" s="102"/>
      <c r="H71" s="102"/>
      <c r="I71" s="102"/>
      <c r="J71" s="102"/>
      <c r="K71" s="102"/>
      <c r="L71" s="102"/>
      <c r="M71" s="102"/>
      <c r="N71" s="102"/>
      <c r="O71" s="102"/>
      <c r="P71" s="102"/>
      <c r="Q71" s="102"/>
      <c r="R71" s="102"/>
      <c r="S71" s="102"/>
      <c r="T71" s="102"/>
      <c r="U71" s="102"/>
    </row>
    <row r="72" spans="1:21" ht="20" customHeight="1">
      <c r="A72" s="102"/>
      <c r="B72" s="102"/>
      <c r="C72" s="102"/>
      <c r="D72" s="102"/>
      <c r="E72" s="102"/>
      <c r="F72" s="102"/>
      <c r="G72" s="102"/>
      <c r="H72" s="102"/>
      <c r="I72" s="102"/>
      <c r="J72" s="102"/>
      <c r="K72" s="102"/>
      <c r="L72" s="102"/>
      <c r="M72" s="102"/>
      <c r="N72" s="102"/>
      <c r="O72" s="102"/>
      <c r="P72" s="102"/>
      <c r="Q72" s="102"/>
      <c r="R72" s="102"/>
      <c r="S72" s="102"/>
      <c r="T72" s="102"/>
      <c r="U72" s="102"/>
    </row>
    <row r="73" spans="1:21" ht="20" customHeight="1">
      <c r="A73" s="102"/>
      <c r="B73" s="102"/>
      <c r="C73" s="102"/>
      <c r="D73" s="102"/>
      <c r="E73" s="102"/>
      <c r="F73" s="102"/>
      <c r="G73" s="102"/>
      <c r="H73" s="102"/>
      <c r="I73" s="102"/>
      <c r="J73" s="102"/>
      <c r="K73" s="102"/>
      <c r="L73" s="102"/>
      <c r="M73" s="102"/>
      <c r="N73" s="102"/>
      <c r="O73" s="102"/>
      <c r="P73" s="102"/>
      <c r="Q73" s="102"/>
      <c r="R73" s="102"/>
      <c r="S73" s="102"/>
      <c r="T73" s="102"/>
      <c r="U73" s="102"/>
    </row>
    <row r="74" spans="1:21" ht="20" customHeight="1">
      <c r="A74" s="102"/>
      <c r="B74" s="102"/>
      <c r="C74" s="102"/>
      <c r="D74" s="102"/>
      <c r="E74" s="102"/>
      <c r="F74" s="102"/>
      <c r="G74" s="102"/>
      <c r="H74" s="102"/>
      <c r="I74" s="102"/>
      <c r="J74" s="102"/>
      <c r="K74" s="102"/>
      <c r="L74" s="102"/>
      <c r="M74" s="102"/>
      <c r="N74" s="102"/>
      <c r="O74" s="102"/>
      <c r="P74" s="102"/>
      <c r="Q74" s="102"/>
      <c r="R74" s="102"/>
      <c r="S74" s="102"/>
      <c r="T74" s="102"/>
      <c r="U74" s="102"/>
    </row>
    <row r="75" spans="1:21" ht="20" customHeight="1">
      <c r="A75" s="102"/>
      <c r="B75" s="102"/>
      <c r="C75" s="102"/>
      <c r="D75" s="102"/>
      <c r="E75" s="102"/>
      <c r="F75" s="102"/>
      <c r="G75" s="102"/>
      <c r="H75" s="102"/>
      <c r="I75" s="102"/>
      <c r="J75" s="102"/>
      <c r="K75" s="102"/>
      <c r="L75" s="102"/>
      <c r="M75" s="102"/>
      <c r="N75" s="102"/>
      <c r="O75" s="102"/>
      <c r="P75" s="102"/>
      <c r="Q75" s="102"/>
      <c r="R75" s="102"/>
      <c r="S75" s="102"/>
      <c r="T75" s="102"/>
      <c r="U75" s="102"/>
    </row>
    <row r="76" spans="1:21" ht="20" customHeight="1">
      <c r="A76" s="102"/>
      <c r="B76" s="102"/>
      <c r="C76" s="102"/>
      <c r="D76" s="102"/>
      <c r="E76" s="102"/>
      <c r="F76" s="102"/>
      <c r="G76" s="102"/>
      <c r="H76" s="102"/>
      <c r="I76" s="102"/>
      <c r="J76" s="102"/>
      <c r="K76" s="102"/>
      <c r="L76" s="102"/>
      <c r="M76" s="102"/>
      <c r="N76" s="102"/>
      <c r="O76" s="102"/>
      <c r="P76" s="102"/>
      <c r="Q76" s="102"/>
      <c r="R76" s="102"/>
      <c r="S76" s="102"/>
      <c r="T76" s="102"/>
      <c r="U76" s="102"/>
    </row>
    <row r="77" spans="1:21" ht="20" customHeight="1">
      <c r="A77" s="102"/>
      <c r="B77" s="102"/>
      <c r="C77" s="102"/>
      <c r="D77" s="102"/>
      <c r="E77" s="102"/>
      <c r="F77" s="102"/>
      <c r="G77" s="102"/>
      <c r="H77" s="102"/>
      <c r="I77" s="102"/>
      <c r="J77" s="102"/>
      <c r="K77" s="102"/>
      <c r="L77" s="102"/>
      <c r="M77" s="102"/>
      <c r="N77" s="102"/>
      <c r="O77" s="102"/>
      <c r="P77" s="102"/>
      <c r="Q77" s="102"/>
      <c r="R77" s="102"/>
      <c r="S77" s="102"/>
      <c r="T77" s="102"/>
      <c r="U77" s="102"/>
    </row>
    <row r="78" spans="1:21" ht="20" customHeight="1">
      <c r="A78" s="102"/>
      <c r="B78" s="102"/>
      <c r="C78" s="102"/>
      <c r="D78" s="102"/>
      <c r="E78" s="102"/>
      <c r="F78" s="102"/>
      <c r="G78" s="102"/>
      <c r="H78" s="102"/>
      <c r="I78" s="102"/>
      <c r="J78" s="102"/>
      <c r="K78" s="102"/>
      <c r="L78" s="102"/>
      <c r="M78" s="102"/>
      <c r="N78" s="102"/>
      <c r="O78" s="102"/>
      <c r="P78" s="102"/>
      <c r="Q78" s="102"/>
      <c r="R78" s="102"/>
      <c r="S78" s="102"/>
      <c r="T78" s="102"/>
      <c r="U78" s="102"/>
    </row>
    <row r="79" spans="1:21" ht="20" customHeight="1">
      <c r="A79" s="102"/>
      <c r="B79" s="102"/>
      <c r="C79" s="102"/>
      <c r="D79" s="102"/>
      <c r="E79" s="102"/>
      <c r="F79" s="102"/>
      <c r="G79" s="102"/>
      <c r="H79" s="102"/>
      <c r="I79" s="102"/>
      <c r="J79" s="102"/>
      <c r="K79" s="102"/>
      <c r="L79" s="102"/>
      <c r="M79" s="102"/>
      <c r="N79" s="102"/>
      <c r="O79" s="102"/>
      <c r="P79" s="102"/>
      <c r="Q79" s="102"/>
      <c r="R79" s="102"/>
      <c r="S79" s="102"/>
      <c r="T79" s="102"/>
      <c r="U79" s="102"/>
    </row>
    <row r="80" spans="1:21" ht="20" customHeight="1">
      <c r="A80" s="102"/>
      <c r="B80" s="102"/>
      <c r="C80" s="102"/>
      <c r="D80" s="102"/>
      <c r="E80" s="102"/>
      <c r="F80" s="102"/>
      <c r="G80" s="102"/>
      <c r="H80" s="102"/>
      <c r="I80" s="102"/>
      <c r="J80" s="102"/>
      <c r="K80" s="102"/>
      <c r="L80" s="102"/>
      <c r="M80" s="102"/>
      <c r="N80" s="102"/>
      <c r="O80" s="102"/>
      <c r="P80" s="102"/>
      <c r="Q80" s="102"/>
      <c r="R80" s="102"/>
      <c r="S80" s="102"/>
      <c r="T80" s="102"/>
      <c r="U80" s="102"/>
    </row>
    <row r="81" spans="1:21" ht="20" customHeight="1">
      <c r="A81" s="102"/>
      <c r="B81" s="102"/>
      <c r="C81" s="102"/>
      <c r="D81" s="102"/>
      <c r="E81" s="102"/>
      <c r="F81" s="102"/>
      <c r="G81" s="102"/>
      <c r="H81" s="102"/>
      <c r="I81" s="102"/>
      <c r="J81" s="102"/>
      <c r="K81" s="102"/>
      <c r="L81" s="102"/>
      <c r="M81" s="102"/>
      <c r="N81" s="102"/>
      <c r="O81" s="102"/>
      <c r="P81" s="102"/>
      <c r="Q81" s="102"/>
      <c r="R81" s="102"/>
      <c r="S81" s="102"/>
      <c r="T81" s="102"/>
      <c r="U81" s="102"/>
    </row>
    <row r="82" spans="1:21" ht="20" customHeight="1">
      <c r="A82" s="102"/>
      <c r="B82" s="102"/>
      <c r="C82" s="102"/>
      <c r="D82" s="102"/>
      <c r="E82" s="102"/>
      <c r="F82" s="102"/>
      <c r="G82" s="102"/>
      <c r="H82" s="102"/>
      <c r="I82" s="102"/>
      <c r="J82" s="102"/>
      <c r="K82" s="102"/>
      <c r="L82" s="102"/>
      <c r="M82" s="102"/>
      <c r="N82" s="102"/>
      <c r="O82" s="102"/>
      <c r="P82" s="102"/>
      <c r="Q82" s="102"/>
      <c r="R82" s="102"/>
      <c r="S82" s="102"/>
      <c r="T82" s="102"/>
      <c r="U82" s="102"/>
    </row>
    <row r="83" spans="1:21" ht="20" customHeight="1">
      <c r="A83" s="102"/>
      <c r="B83" s="102"/>
      <c r="C83" s="102"/>
      <c r="D83" s="102"/>
      <c r="E83" s="102"/>
      <c r="F83" s="102"/>
      <c r="G83" s="102"/>
      <c r="H83" s="102"/>
      <c r="I83" s="102"/>
      <c r="J83" s="102"/>
      <c r="K83" s="102"/>
      <c r="L83" s="102"/>
      <c r="M83" s="102"/>
      <c r="N83" s="102"/>
      <c r="O83" s="102"/>
      <c r="P83" s="102"/>
      <c r="Q83" s="102"/>
      <c r="R83" s="102"/>
      <c r="S83" s="102"/>
      <c r="T83" s="102"/>
      <c r="U83" s="102"/>
    </row>
    <row r="84" spans="1:21" ht="20" customHeight="1">
      <c r="A84" s="102"/>
      <c r="B84" s="102"/>
      <c r="C84" s="102"/>
      <c r="D84" s="102"/>
      <c r="E84" s="102"/>
      <c r="F84" s="102"/>
      <c r="G84" s="102"/>
      <c r="H84" s="102"/>
      <c r="I84" s="102"/>
      <c r="J84" s="102"/>
      <c r="K84" s="102"/>
      <c r="L84" s="102"/>
      <c r="M84" s="102"/>
      <c r="N84" s="102"/>
      <c r="O84" s="102"/>
      <c r="P84" s="102"/>
      <c r="Q84" s="102"/>
      <c r="R84" s="102"/>
      <c r="S84" s="102"/>
      <c r="T84" s="102"/>
      <c r="U84" s="102"/>
    </row>
    <row r="85" spans="1:21" ht="20" customHeight="1">
      <c r="A85" s="102"/>
      <c r="B85" s="102"/>
      <c r="C85" s="102"/>
      <c r="D85" s="102"/>
      <c r="E85" s="102"/>
      <c r="F85" s="102"/>
      <c r="G85" s="102"/>
      <c r="H85" s="102"/>
      <c r="I85" s="102"/>
      <c r="J85" s="102"/>
      <c r="K85" s="102"/>
      <c r="L85" s="102"/>
      <c r="M85" s="102"/>
      <c r="N85" s="102"/>
      <c r="O85" s="102"/>
      <c r="P85" s="102"/>
      <c r="Q85" s="102"/>
      <c r="R85" s="102"/>
      <c r="S85" s="102"/>
      <c r="T85" s="102"/>
      <c r="U85" s="102"/>
    </row>
    <row r="86" spans="1:21" ht="20" customHeight="1">
      <c r="A86" s="102"/>
      <c r="B86" s="102"/>
      <c r="C86" s="102"/>
      <c r="D86" s="102"/>
      <c r="E86" s="102"/>
      <c r="F86" s="102"/>
      <c r="G86" s="102"/>
      <c r="H86" s="102"/>
      <c r="I86" s="102"/>
      <c r="J86" s="102"/>
      <c r="K86" s="102"/>
      <c r="L86" s="102"/>
      <c r="M86" s="102"/>
      <c r="N86" s="102"/>
      <c r="O86" s="102"/>
      <c r="P86" s="102"/>
      <c r="Q86" s="102"/>
      <c r="R86" s="102"/>
      <c r="S86" s="102"/>
      <c r="T86" s="102"/>
      <c r="U86" s="102"/>
    </row>
    <row r="87" spans="1:21" ht="20" customHeight="1">
      <c r="A87" s="102"/>
      <c r="B87" s="102"/>
      <c r="C87" s="102"/>
      <c r="D87" s="102"/>
      <c r="E87" s="102"/>
      <c r="F87" s="102"/>
      <c r="G87" s="102"/>
      <c r="H87" s="102"/>
      <c r="I87" s="102"/>
      <c r="J87" s="102"/>
      <c r="K87" s="102"/>
      <c r="L87" s="102"/>
      <c r="M87" s="102"/>
      <c r="N87" s="102"/>
      <c r="O87" s="102"/>
      <c r="P87" s="102"/>
      <c r="Q87" s="102"/>
      <c r="R87" s="102"/>
      <c r="S87" s="102"/>
      <c r="T87" s="102"/>
      <c r="U87" s="102"/>
    </row>
    <row r="88" spans="1:21" ht="20" customHeight="1">
      <c r="A88" s="102"/>
      <c r="B88" s="102"/>
      <c r="C88" s="102"/>
      <c r="D88" s="102"/>
      <c r="E88" s="102"/>
      <c r="F88" s="102"/>
      <c r="G88" s="102"/>
      <c r="H88" s="102"/>
      <c r="I88" s="102"/>
      <c r="J88" s="102"/>
      <c r="K88" s="102"/>
      <c r="L88" s="102"/>
      <c r="M88" s="102"/>
      <c r="N88" s="102"/>
      <c r="O88" s="102"/>
      <c r="P88" s="102"/>
      <c r="Q88" s="102"/>
      <c r="R88" s="102"/>
      <c r="S88" s="102"/>
      <c r="T88" s="102"/>
      <c r="U88" s="102"/>
    </row>
    <row r="89" spans="1:21" ht="20" customHeight="1">
      <c r="A89" s="102"/>
      <c r="B89" s="102"/>
      <c r="C89" s="102"/>
      <c r="D89" s="102"/>
      <c r="E89" s="102"/>
      <c r="F89" s="102"/>
      <c r="G89" s="102"/>
      <c r="H89" s="102"/>
      <c r="I89" s="102"/>
      <c r="J89" s="102"/>
      <c r="K89" s="102"/>
      <c r="L89" s="102"/>
      <c r="M89" s="102"/>
      <c r="N89" s="102"/>
      <c r="O89" s="102"/>
      <c r="P89" s="102"/>
      <c r="Q89" s="102"/>
      <c r="R89" s="102"/>
      <c r="S89" s="102"/>
      <c r="T89" s="102"/>
      <c r="U89" s="102"/>
    </row>
    <row r="90" spans="1:21" ht="20" customHeight="1">
      <c r="A90" s="102"/>
      <c r="B90" s="102"/>
      <c r="C90" s="102"/>
      <c r="D90" s="102"/>
      <c r="E90" s="102"/>
      <c r="F90" s="102"/>
      <c r="G90" s="102"/>
      <c r="H90" s="102"/>
      <c r="I90" s="102"/>
      <c r="J90" s="102"/>
      <c r="K90" s="102"/>
      <c r="L90" s="102"/>
      <c r="M90" s="102"/>
      <c r="N90" s="102"/>
      <c r="O90" s="102"/>
      <c r="P90" s="102"/>
      <c r="Q90" s="102"/>
      <c r="R90" s="102"/>
      <c r="S90" s="102"/>
      <c r="T90" s="102"/>
      <c r="U90" s="102"/>
    </row>
    <row r="91" spans="1:21" ht="20" customHeight="1">
      <c r="A91" s="102"/>
      <c r="B91" s="102"/>
      <c r="C91" s="102"/>
      <c r="D91" s="102"/>
      <c r="E91" s="102"/>
      <c r="F91" s="102"/>
      <c r="G91" s="102"/>
      <c r="H91" s="102"/>
      <c r="I91" s="102"/>
      <c r="J91" s="102"/>
      <c r="K91" s="102"/>
      <c r="L91" s="102"/>
      <c r="M91" s="102"/>
      <c r="N91" s="102"/>
      <c r="O91" s="102"/>
      <c r="P91" s="102"/>
      <c r="Q91" s="102"/>
      <c r="R91" s="102"/>
      <c r="S91" s="102"/>
      <c r="T91" s="102"/>
      <c r="U91" s="102"/>
    </row>
    <row r="92" spans="1:21" ht="20" customHeight="1">
      <c r="A92" s="102"/>
      <c r="B92" s="102"/>
      <c r="C92" s="102"/>
      <c r="D92" s="102"/>
      <c r="E92" s="102"/>
      <c r="F92" s="102"/>
      <c r="G92" s="102"/>
      <c r="H92" s="102"/>
      <c r="I92" s="102"/>
      <c r="J92" s="102"/>
      <c r="K92" s="102"/>
      <c r="L92" s="102"/>
      <c r="M92" s="102"/>
      <c r="N92" s="102"/>
      <c r="O92" s="102"/>
      <c r="P92" s="102"/>
      <c r="Q92" s="102"/>
      <c r="R92" s="102"/>
      <c r="S92" s="102"/>
      <c r="T92" s="102"/>
      <c r="U92" s="102"/>
    </row>
    <row r="93" spans="1:21" ht="20" customHeight="1">
      <c r="A93" s="102"/>
      <c r="B93" s="102"/>
      <c r="C93" s="102"/>
      <c r="D93" s="102"/>
      <c r="E93" s="102"/>
      <c r="F93" s="102"/>
      <c r="G93" s="102"/>
      <c r="H93" s="102"/>
      <c r="I93" s="102"/>
      <c r="J93" s="102"/>
      <c r="K93" s="102"/>
      <c r="L93" s="102"/>
      <c r="M93" s="102"/>
      <c r="N93" s="102"/>
      <c r="O93" s="102"/>
      <c r="P93" s="102"/>
      <c r="Q93" s="102"/>
      <c r="R93" s="102"/>
      <c r="S93" s="102"/>
      <c r="T93" s="102"/>
      <c r="U93" s="102"/>
    </row>
    <row r="94" spans="1:21" ht="20" customHeight="1">
      <c r="A94" s="102"/>
      <c r="B94" s="102"/>
      <c r="C94" s="102"/>
      <c r="D94" s="102"/>
      <c r="E94" s="102"/>
      <c r="F94" s="102"/>
      <c r="G94" s="102"/>
      <c r="H94" s="102"/>
      <c r="I94" s="102"/>
      <c r="J94" s="102"/>
      <c r="K94" s="102"/>
      <c r="L94" s="102"/>
      <c r="M94" s="102"/>
      <c r="N94" s="102"/>
      <c r="O94" s="102"/>
      <c r="P94" s="102"/>
      <c r="Q94" s="102"/>
      <c r="R94" s="102"/>
      <c r="S94" s="102"/>
      <c r="T94" s="102"/>
      <c r="U94" s="102"/>
    </row>
    <row r="95" spans="1:21" ht="20" customHeight="1">
      <c r="A95" s="102"/>
      <c r="B95" s="102"/>
      <c r="C95" s="102"/>
      <c r="D95" s="102"/>
      <c r="E95" s="102"/>
      <c r="F95" s="102"/>
      <c r="G95" s="102"/>
      <c r="H95" s="102"/>
      <c r="I95" s="102"/>
      <c r="J95" s="102"/>
      <c r="K95" s="102"/>
      <c r="L95" s="102"/>
      <c r="M95" s="102"/>
      <c r="N95" s="102"/>
      <c r="O95" s="102"/>
      <c r="P95" s="102"/>
      <c r="Q95" s="102"/>
      <c r="R95" s="102"/>
      <c r="S95" s="102"/>
      <c r="T95" s="102"/>
      <c r="U95" s="102"/>
    </row>
    <row r="96" spans="1:21" ht="20" customHeight="1">
      <c r="A96" s="102"/>
      <c r="B96" s="102"/>
      <c r="C96" s="102"/>
      <c r="D96" s="102"/>
      <c r="E96" s="102"/>
      <c r="F96" s="102"/>
      <c r="G96" s="102"/>
      <c r="H96" s="102"/>
      <c r="I96" s="102"/>
      <c r="J96" s="102"/>
      <c r="K96" s="102"/>
      <c r="L96" s="102"/>
      <c r="M96" s="102"/>
      <c r="N96" s="102"/>
      <c r="O96" s="102"/>
      <c r="P96" s="102"/>
      <c r="Q96" s="102"/>
      <c r="R96" s="102"/>
      <c r="S96" s="102"/>
      <c r="T96" s="102"/>
      <c r="U96" s="102"/>
    </row>
    <row r="97" spans="1:21" ht="20" customHeight="1">
      <c r="A97" s="102"/>
      <c r="B97" s="102"/>
      <c r="C97" s="102"/>
      <c r="D97" s="102"/>
      <c r="E97" s="102"/>
      <c r="F97" s="102"/>
      <c r="G97" s="102"/>
      <c r="H97" s="102"/>
      <c r="I97" s="102"/>
      <c r="J97" s="102"/>
      <c r="K97" s="102"/>
      <c r="L97" s="102"/>
      <c r="M97" s="102"/>
      <c r="N97" s="102"/>
      <c r="O97" s="102"/>
      <c r="P97" s="102"/>
      <c r="Q97" s="102"/>
      <c r="R97" s="102"/>
      <c r="S97" s="102"/>
      <c r="T97" s="102"/>
      <c r="U97" s="102"/>
    </row>
    <row r="98" spans="1:21" ht="20" customHeight="1">
      <c r="A98" s="102"/>
      <c r="B98" s="102"/>
      <c r="C98" s="102"/>
      <c r="D98" s="102"/>
      <c r="E98" s="102"/>
      <c r="F98" s="102"/>
      <c r="G98" s="102"/>
      <c r="H98" s="102"/>
      <c r="I98" s="102"/>
      <c r="J98" s="102"/>
      <c r="K98" s="102"/>
      <c r="L98" s="102"/>
      <c r="M98" s="102"/>
      <c r="N98" s="102"/>
      <c r="O98" s="102"/>
      <c r="P98" s="102"/>
      <c r="Q98" s="102"/>
      <c r="R98" s="102"/>
      <c r="S98" s="102"/>
      <c r="T98" s="102"/>
      <c r="U98" s="102"/>
    </row>
    <row r="99" spans="1:21" ht="20" customHeight="1">
      <c r="A99" s="102"/>
      <c r="B99" s="102"/>
      <c r="C99" s="102"/>
      <c r="D99" s="102"/>
      <c r="E99" s="102"/>
      <c r="F99" s="102"/>
      <c r="G99" s="102"/>
      <c r="H99" s="102"/>
      <c r="I99" s="102"/>
      <c r="J99" s="102"/>
      <c r="K99" s="102"/>
      <c r="L99" s="102"/>
      <c r="M99" s="102"/>
      <c r="N99" s="102"/>
      <c r="O99" s="102"/>
      <c r="P99" s="102"/>
      <c r="Q99" s="102"/>
      <c r="R99" s="102"/>
      <c r="S99" s="102"/>
      <c r="T99" s="102"/>
      <c r="U99" s="102"/>
    </row>
    <row r="100" spans="1:21" ht="20" customHeight="1">
      <c r="A100" s="102"/>
      <c r="B100" s="102"/>
      <c r="C100" s="102"/>
      <c r="D100" s="102"/>
      <c r="E100" s="102"/>
      <c r="F100" s="102"/>
      <c r="G100" s="102"/>
      <c r="H100" s="102"/>
      <c r="I100" s="102"/>
      <c r="J100" s="102"/>
      <c r="K100" s="102"/>
      <c r="L100" s="102"/>
      <c r="M100" s="102"/>
      <c r="N100" s="102"/>
      <c r="O100" s="102"/>
      <c r="P100" s="102"/>
      <c r="Q100" s="102"/>
      <c r="R100" s="102"/>
      <c r="S100" s="102"/>
      <c r="T100" s="102"/>
      <c r="U100" s="102"/>
    </row>
    <row r="101" spans="1:21" ht="20" customHeight="1">
      <c r="A101" s="102"/>
      <c r="B101" s="102"/>
      <c r="C101" s="102"/>
      <c r="D101" s="102"/>
      <c r="E101" s="102"/>
      <c r="F101" s="102"/>
      <c r="G101" s="102"/>
      <c r="H101" s="102"/>
      <c r="I101" s="102"/>
      <c r="J101" s="102"/>
      <c r="K101" s="102"/>
      <c r="L101" s="102"/>
      <c r="M101" s="102"/>
      <c r="N101" s="102"/>
      <c r="O101" s="102"/>
      <c r="P101" s="102"/>
      <c r="Q101" s="102"/>
      <c r="R101" s="102"/>
      <c r="S101" s="102"/>
      <c r="T101" s="102"/>
      <c r="U101" s="102"/>
    </row>
    <row r="102" spans="1:21" ht="20" customHeight="1">
      <c r="A102" s="102"/>
      <c r="B102" s="102"/>
      <c r="C102" s="102"/>
      <c r="D102" s="102"/>
      <c r="E102" s="102"/>
      <c r="F102" s="102"/>
      <c r="G102" s="102"/>
      <c r="H102" s="102"/>
      <c r="I102" s="102"/>
      <c r="J102" s="102"/>
      <c r="K102" s="102"/>
      <c r="L102" s="102"/>
      <c r="M102" s="102"/>
      <c r="N102" s="102"/>
      <c r="O102" s="102"/>
      <c r="P102" s="102"/>
      <c r="Q102" s="102"/>
      <c r="R102" s="102"/>
      <c r="S102" s="102"/>
      <c r="T102" s="102"/>
      <c r="U102" s="102"/>
    </row>
    <row r="103" spans="1:21" ht="20" customHeight="1">
      <c r="A103" s="102"/>
      <c r="B103" s="102"/>
      <c r="C103" s="102"/>
      <c r="D103" s="102"/>
      <c r="E103" s="102"/>
      <c r="F103" s="102"/>
      <c r="G103" s="102"/>
      <c r="H103" s="102"/>
      <c r="I103" s="102"/>
      <c r="J103" s="102"/>
      <c r="K103" s="102"/>
      <c r="L103" s="102"/>
      <c r="M103" s="102"/>
      <c r="N103" s="102"/>
      <c r="O103" s="102"/>
      <c r="P103" s="102"/>
      <c r="Q103" s="102"/>
      <c r="R103" s="102"/>
      <c r="S103" s="102"/>
      <c r="T103" s="102"/>
      <c r="U103" s="102"/>
    </row>
    <row r="104" spans="1:21" ht="20" customHeight="1">
      <c r="A104" s="102"/>
      <c r="B104" s="102"/>
      <c r="C104" s="102"/>
      <c r="D104" s="102"/>
      <c r="E104" s="102"/>
      <c r="F104" s="102"/>
      <c r="G104" s="102"/>
      <c r="H104" s="102"/>
      <c r="I104" s="102"/>
      <c r="J104" s="102"/>
      <c r="K104" s="102"/>
      <c r="L104" s="102"/>
      <c r="M104" s="102"/>
      <c r="N104" s="102"/>
      <c r="O104" s="102"/>
      <c r="P104" s="102"/>
      <c r="Q104" s="102"/>
      <c r="R104" s="102"/>
      <c r="S104" s="102"/>
      <c r="T104" s="102"/>
      <c r="U104" s="102"/>
    </row>
    <row r="105" spans="1:21" ht="20" customHeight="1">
      <c r="A105" s="102"/>
      <c r="B105" s="102"/>
      <c r="C105" s="102"/>
      <c r="D105" s="102"/>
      <c r="E105" s="102"/>
      <c r="F105" s="102"/>
      <c r="G105" s="102"/>
      <c r="H105" s="102"/>
      <c r="I105" s="102"/>
      <c r="J105" s="102"/>
      <c r="K105" s="102"/>
      <c r="L105" s="102"/>
      <c r="M105" s="102"/>
      <c r="N105" s="102"/>
      <c r="O105" s="102"/>
      <c r="P105" s="102"/>
      <c r="Q105" s="102"/>
      <c r="R105" s="102"/>
      <c r="S105" s="102"/>
      <c r="T105" s="102"/>
      <c r="U105" s="102"/>
    </row>
    <row r="106" spans="1:21" ht="20" customHeight="1">
      <c r="A106" s="102"/>
      <c r="B106" s="102"/>
      <c r="C106" s="102"/>
      <c r="D106" s="102"/>
      <c r="E106" s="102"/>
      <c r="F106" s="102"/>
      <c r="G106" s="102"/>
      <c r="H106" s="102"/>
      <c r="I106" s="102"/>
      <c r="J106" s="102"/>
      <c r="K106" s="102"/>
      <c r="L106" s="102"/>
      <c r="M106" s="102"/>
      <c r="N106" s="102"/>
      <c r="O106" s="102"/>
      <c r="P106" s="102"/>
      <c r="Q106" s="102"/>
      <c r="R106" s="102"/>
      <c r="S106" s="102"/>
      <c r="T106" s="102"/>
      <c r="U106" s="102"/>
    </row>
    <row r="107" spans="1:21" ht="20" customHeight="1">
      <c r="A107" s="102"/>
      <c r="B107" s="102"/>
      <c r="C107" s="102"/>
      <c r="D107" s="102"/>
      <c r="E107" s="102"/>
      <c r="F107" s="102"/>
      <c r="G107" s="102"/>
      <c r="H107" s="102"/>
      <c r="I107" s="102"/>
      <c r="J107" s="102"/>
      <c r="K107" s="102"/>
      <c r="L107" s="102"/>
      <c r="M107" s="102"/>
      <c r="N107" s="102"/>
      <c r="O107" s="102"/>
      <c r="P107" s="102"/>
      <c r="Q107" s="102"/>
      <c r="R107" s="102"/>
      <c r="S107" s="102"/>
      <c r="T107" s="102"/>
      <c r="U107" s="102"/>
    </row>
    <row r="108" spans="1:21" ht="20" customHeight="1">
      <c r="A108" s="102"/>
      <c r="B108" s="102"/>
      <c r="C108" s="102"/>
      <c r="D108" s="102"/>
      <c r="E108" s="102"/>
      <c r="F108" s="102"/>
      <c r="G108" s="102"/>
      <c r="H108" s="102"/>
      <c r="I108" s="102"/>
      <c r="J108" s="102"/>
      <c r="K108" s="102"/>
      <c r="L108" s="102"/>
      <c r="M108" s="102"/>
      <c r="N108" s="102"/>
      <c r="O108" s="102"/>
      <c r="P108" s="102"/>
      <c r="Q108" s="102"/>
      <c r="R108" s="102"/>
      <c r="S108" s="102"/>
      <c r="T108" s="102"/>
      <c r="U108" s="102"/>
    </row>
    <row r="109" spans="1:21" ht="20" customHeight="1">
      <c r="A109" s="102"/>
      <c r="B109" s="102"/>
      <c r="C109" s="102"/>
      <c r="D109" s="102"/>
      <c r="E109" s="102"/>
      <c r="F109" s="102"/>
      <c r="G109" s="102"/>
      <c r="H109" s="102"/>
      <c r="I109" s="102"/>
      <c r="J109" s="102"/>
      <c r="K109" s="102"/>
      <c r="L109" s="102"/>
      <c r="M109" s="102"/>
      <c r="N109" s="102"/>
      <c r="O109" s="102"/>
      <c r="P109" s="102"/>
      <c r="Q109" s="102"/>
      <c r="R109" s="102"/>
      <c r="S109" s="102"/>
      <c r="T109" s="102"/>
      <c r="U109" s="102"/>
    </row>
    <row r="110" spans="1:21" ht="20" customHeight="1">
      <c r="A110" s="102"/>
      <c r="B110" s="102"/>
      <c r="C110" s="102"/>
      <c r="D110" s="102"/>
      <c r="E110" s="102"/>
      <c r="F110" s="102"/>
      <c r="G110" s="102"/>
      <c r="H110" s="102"/>
      <c r="I110" s="102"/>
      <c r="J110" s="102"/>
      <c r="K110" s="102"/>
      <c r="L110" s="102"/>
      <c r="M110" s="102"/>
      <c r="N110" s="102"/>
      <c r="O110" s="102"/>
      <c r="P110" s="102"/>
      <c r="Q110" s="102"/>
      <c r="R110" s="102"/>
      <c r="S110" s="102"/>
      <c r="T110" s="102"/>
      <c r="U110" s="102"/>
    </row>
    <row r="111" spans="1:21" ht="20" customHeight="1">
      <c r="A111" s="102"/>
      <c r="B111" s="102"/>
      <c r="C111" s="102"/>
      <c r="D111" s="102"/>
      <c r="E111" s="102"/>
      <c r="F111" s="102"/>
      <c r="G111" s="102"/>
      <c r="H111" s="102"/>
      <c r="I111" s="102"/>
      <c r="J111" s="102"/>
      <c r="K111" s="102"/>
      <c r="L111" s="102"/>
      <c r="M111" s="102"/>
      <c r="N111" s="102"/>
      <c r="O111" s="102"/>
      <c r="P111" s="102"/>
      <c r="Q111" s="102"/>
      <c r="R111" s="102"/>
      <c r="S111" s="102"/>
      <c r="T111" s="102"/>
      <c r="U111" s="102"/>
    </row>
    <row r="112" spans="1:21" ht="20" customHeight="1">
      <c r="A112" s="102"/>
      <c r="B112" s="102"/>
      <c r="C112" s="102"/>
      <c r="D112" s="102"/>
      <c r="E112" s="102"/>
      <c r="F112" s="102"/>
      <c r="G112" s="102"/>
      <c r="H112" s="102"/>
      <c r="I112" s="102"/>
      <c r="J112" s="102"/>
      <c r="K112" s="102"/>
      <c r="L112" s="102"/>
      <c r="M112" s="102"/>
      <c r="N112" s="102"/>
      <c r="O112" s="102"/>
      <c r="P112" s="102"/>
      <c r="Q112" s="102"/>
      <c r="R112" s="102"/>
      <c r="S112" s="102"/>
      <c r="T112" s="102"/>
      <c r="U112" s="102"/>
    </row>
    <row r="113" spans="1:21" ht="20" customHeight="1">
      <c r="A113" s="102"/>
      <c r="B113" s="102"/>
      <c r="C113" s="102"/>
      <c r="D113" s="102"/>
      <c r="E113" s="102"/>
      <c r="F113" s="102"/>
      <c r="G113" s="102"/>
      <c r="H113" s="102"/>
      <c r="I113" s="102"/>
      <c r="J113" s="102"/>
      <c r="K113" s="102"/>
      <c r="L113" s="102"/>
      <c r="M113" s="102"/>
      <c r="N113" s="102"/>
      <c r="O113" s="102"/>
      <c r="P113" s="102"/>
      <c r="Q113" s="102"/>
      <c r="R113" s="102"/>
      <c r="S113" s="102"/>
      <c r="T113" s="102"/>
      <c r="U113" s="102"/>
    </row>
    <row r="114" spans="1:21" ht="20" customHeight="1">
      <c r="A114" s="102"/>
      <c r="B114" s="102"/>
      <c r="C114" s="102"/>
      <c r="D114" s="102"/>
      <c r="E114" s="102"/>
      <c r="F114" s="102"/>
      <c r="G114" s="102"/>
      <c r="H114" s="102"/>
      <c r="I114" s="102"/>
      <c r="J114" s="102"/>
      <c r="K114" s="102"/>
      <c r="L114" s="102"/>
      <c r="M114" s="102"/>
      <c r="N114" s="102"/>
      <c r="O114" s="102"/>
      <c r="P114" s="102"/>
      <c r="Q114" s="102"/>
      <c r="R114" s="102"/>
      <c r="S114" s="102"/>
      <c r="T114" s="102"/>
      <c r="U114" s="102"/>
    </row>
    <row r="115" spans="1:21" ht="20" customHeight="1">
      <c r="A115" s="102"/>
      <c r="B115" s="102"/>
      <c r="C115" s="102"/>
      <c r="D115" s="102"/>
      <c r="E115" s="102"/>
      <c r="F115" s="102"/>
      <c r="G115" s="102"/>
      <c r="H115" s="102"/>
      <c r="I115" s="102"/>
      <c r="J115" s="102"/>
      <c r="K115" s="102"/>
      <c r="L115" s="102"/>
      <c r="M115" s="102"/>
      <c r="N115" s="102"/>
      <c r="O115" s="102"/>
      <c r="P115" s="102"/>
      <c r="Q115" s="102"/>
      <c r="R115" s="102"/>
      <c r="S115" s="102"/>
      <c r="T115" s="102"/>
      <c r="U115" s="102"/>
    </row>
    <row r="116" spans="1:21" ht="20" customHeight="1">
      <c r="A116" s="102"/>
      <c r="B116" s="102"/>
      <c r="C116" s="102"/>
      <c r="D116" s="102"/>
      <c r="E116" s="102"/>
      <c r="F116" s="102"/>
      <c r="G116" s="102"/>
      <c r="H116" s="102"/>
      <c r="I116" s="102"/>
      <c r="J116" s="102"/>
      <c r="K116" s="102"/>
      <c r="L116" s="102"/>
      <c r="M116" s="102"/>
      <c r="N116" s="102"/>
      <c r="O116" s="102"/>
      <c r="P116" s="102"/>
      <c r="Q116" s="102"/>
      <c r="R116" s="102"/>
      <c r="S116" s="102"/>
      <c r="T116" s="102"/>
      <c r="U116" s="102"/>
    </row>
    <row r="117" spans="1:21" ht="20" customHeight="1">
      <c r="A117" s="102"/>
      <c r="B117" s="102"/>
      <c r="C117" s="102"/>
      <c r="D117" s="102"/>
      <c r="E117" s="102"/>
      <c r="F117" s="102"/>
      <c r="G117" s="102"/>
      <c r="H117" s="102"/>
      <c r="I117" s="102"/>
      <c r="J117" s="102"/>
      <c r="K117" s="102"/>
      <c r="L117" s="102"/>
      <c r="M117" s="102"/>
      <c r="N117" s="102"/>
      <c r="O117" s="102"/>
      <c r="P117" s="102"/>
      <c r="Q117" s="102"/>
      <c r="R117" s="102"/>
      <c r="S117" s="102"/>
      <c r="T117" s="102"/>
      <c r="U117" s="102"/>
    </row>
    <row r="118" spans="1:21" ht="20" customHeight="1">
      <c r="A118" s="102"/>
      <c r="B118" s="102"/>
      <c r="C118" s="102"/>
      <c r="D118" s="102"/>
      <c r="E118" s="102"/>
      <c r="F118" s="102"/>
      <c r="G118" s="102"/>
      <c r="H118" s="102"/>
      <c r="I118" s="102"/>
      <c r="J118" s="102"/>
      <c r="K118" s="102"/>
      <c r="L118" s="102"/>
      <c r="M118" s="102"/>
      <c r="N118" s="102"/>
      <c r="O118" s="102"/>
      <c r="P118" s="102"/>
      <c r="Q118" s="102"/>
      <c r="R118" s="102"/>
      <c r="S118" s="102"/>
      <c r="T118" s="102"/>
      <c r="U118" s="102"/>
    </row>
    <row r="119" spans="1:21" ht="20" customHeight="1">
      <c r="A119" s="102"/>
      <c r="B119" s="102"/>
      <c r="C119" s="102"/>
      <c r="D119" s="102"/>
      <c r="E119" s="102"/>
      <c r="F119" s="102"/>
      <c r="G119" s="102"/>
      <c r="H119" s="102"/>
      <c r="I119" s="102"/>
      <c r="J119" s="102"/>
      <c r="K119" s="102"/>
      <c r="L119" s="102"/>
      <c r="M119" s="102"/>
      <c r="N119" s="102"/>
      <c r="O119" s="102"/>
      <c r="P119" s="102"/>
      <c r="Q119" s="102"/>
      <c r="R119" s="102"/>
      <c r="S119" s="102"/>
      <c r="T119" s="102"/>
      <c r="U119" s="102"/>
    </row>
    <row r="120" spans="1:21" ht="20" customHeight="1">
      <c r="A120" s="102"/>
      <c r="B120" s="102"/>
      <c r="C120" s="102"/>
      <c r="D120" s="102"/>
      <c r="E120" s="102"/>
      <c r="F120" s="102"/>
      <c r="G120" s="102"/>
      <c r="H120" s="102"/>
      <c r="I120" s="102"/>
      <c r="J120" s="102"/>
      <c r="K120" s="102"/>
      <c r="L120" s="102"/>
      <c r="M120" s="102"/>
      <c r="N120" s="102"/>
      <c r="O120" s="102"/>
      <c r="P120" s="102"/>
      <c r="Q120" s="102"/>
      <c r="R120" s="102"/>
      <c r="S120" s="102"/>
      <c r="T120" s="102"/>
      <c r="U120" s="102"/>
    </row>
    <row r="121" spans="1:21" ht="20" customHeight="1">
      <c r="A121" s="102"/>
      <c r="B121" s="102"/>
      <c r="C121" s="102"/>
      <c r="D121" s="102"/>
      <c r="E121" s="102"/>
      <c r="F121" s="102"/>
      <c r="G121" s="102"/>
      <c r="H121" s="102"/>
      <c r="I121" s="102"/>
      <c r="J121" s="102"/>
      <c r="K121" s="102"/>
      <c r="L121" s="102"/>
      <c r="M121" s="102"/>
      <c r="N121" s="102"/>
      <c r="O121" s="102"/>
      <c r="P121" s="102"/>
      <c r="Q121" s="102"/>
      <c r="R121" s="102"/>
      <c r="S121" s="102"/>
      <c r="T121" s="102"/>
      <c r="U121" s="102"/>
    </row>
    <row r="122" spans="1:21" ht="20" customHeight="1">
      <c r="A122" s="102"/>
      <c r="B122" s="102"/>
      <c r="C122" s="102"/>
      <c r="D122" s="102"/>
      <c r="E122" s="102"/>
      <c r="F122" s="102"/>
      <c r="G122" s="102"/>
      <c r="H122" s="102"/>
      <c r="I122" s="102"/>
      <c r="J122" s="102"/>
      <c r="K122" s="102"/>
      <c r="L122" s="102"/>
      <c r="M122" s="102"/>
      <c r="N122" s="102"/>
      <c r="O122" s="102"/>
      <c r="P122" s="102"/>
      <c r="Q122" s="102"/>
      <c r="R122" s="102"/>
      <c r="S122" s="102"/>
      <c r="T122" s="102"/>
      <c r="U122" s="102"/>
    </row>
    <row r="123" spans="1:21" ht="20" customHeight="1">
      <c r="A123" s="102"/>
      <c r="B123" s="102"/>
      <c r="C123" s="102"/>
      <c r="D123" s="102"/>
      <c r="E123" s="102"/>
      <c r="F123" s="102"/>
      <c r="G123" s="102"/>
      <c r="H123" s="102"/>
      <c r="I123" s="102"/>
      <c r="J123" s="102"/>
      <c r="K123" s="102"/>
      <c r="L123" s="102"/>
      <c r="M123" s="102"/>
      <c r="N123" s="102"/>
      <c r="O123" s="102"/>
      <c r="P123" s="102"/>
      <c r="Q123" s="102"/>
      <c r="R123" s="102"/>
      <c r="S123" s="102"/>
      <c r="T123" s="102"/>
      <c r="U123" s="102"/>
    </row>
    <row r="124" spans="1:21" ht="20" customHeight="1">
      <c r="A124" s="102"/>
      <c r="B124" s="102"/>
      <c r="C124" s="102"/>
      <c r="D124" s="102"/>
      <c r="E124" s="102"/>
      <c r="F124" s="102"/>
      <c r="G124" s="102"/>
      <c r="H124" s="102"/>
      <c r="I124" s="102"/>
      <c r="J124" s="102"/>
      <c r="K124" s="102"/>
      <c r="L124" s="102"/>
      <c r="M124" s="102"/>
      <c r="N124" s="102"/>
      <c r="O124" s="102"/>
      <c r="P124" s="102"/>
      <c r="Q124" s="102"/>
      <c r="R124" s="102"/>
      <c r="S124" s="102"/>
      <c r="T124" s="102"/>
      <c r="U124" s="102"/>
    </row>
    <row r="125" spans="1:21" ht="20" customHeight="1">
      <c r="A125" s="102"/>
      <c r="B125" s="102"/>
      <c r="C125" s="102"/>
      <c r="D125" s="102"/>
      <c r="E125" s="102"/>
      <c r="F125" s="102"/>
      <c r="G125" s="102"/>
      <c r="H125" s="102"/>
      <c r="I125" s="102"/>
      <c r="J125" s="102"/>
      <c r="K125" s="102"/>
      <c r="L125" s="102"/>
      <c r="M125" s="102"/>
      <c r="N125" s="102"/>
      <c r="O125" s="102"/>
      <c r="P125" s="102"/>
      <c r="Q125" s="102"/>
      <c r="R125" s="102"/>
      <c r="S125" s="102"/>
      <c r="T125" s="102"/>
      <c r="U125" s="102"/>
    </row>
    <row r="126" spans="1:21" ht="20" customHeight="1">
      <c r="A126" s="102"/>
      <c r="B126" s="102"/>
      <c r="C126" s="102"/>
      <c r="D126" s="102"/>
      <c r="E126" s="102"/>
      <c r="F126" s="102"/>
      <c r="G126" s="102"/>
      <c r="H126" s="102"/>
      <c r="I126" s="102"/>
      <c r="J126" s="102"/>
      <c r="K126" s="102"/>
      <c r="L126" s="102"/>
      <c r="M126" s="102"/>
      <c r="N126" s="102"/>
      <c r="O126" s="102"/>
      <c r="P126" s="102"/>
      <c r="Q126" s="102"/>
      <c r="R126" s="102"/>
      <c r="S126" s="102"/>
      <c r="T126" s="102"/>
      <c r="U126" s="102"/>
    </row>
    <row r="127" spans="1:21" ht="20" customHeight="1">
      <c r="A127" s="102"/>
      <c r="B127" s="102"/>
      <c r="C127" s="102"/>
      <c r="D127" s="102"/>
      <c r="E127" s="102"/>
      <c r="F127" s="102"/>
      <c r="G127" s="102"/>
      <c r="H127" s="102"/>
      <c r="I127" s="102"/>
      <c r="J127" s="102"/>
      <c r="K127" s="102"/>
      <c r="L127" s="102"/>
      <c r="M127" s="102"/>
      <c r="N127" s="102"/>
      <c r="O127" s="102"/>
      <c r="P127" s="102"/>
      <c r="Q127" s="102"/>
      <c r="R127" s="102"/>
      <c r="S127" s="102"/>
      <c r="T127" s="102"/>
      <c r="U127" s="102"/>
    </row>
    <row r="128" spans="1:21" ht="20" customHeight="1">
      <c r="A128" s="102"/>
      <c r="B128" s="102"/>
      <c r="C128" s="102"/>
      <c r="D128" s="102"/>
      <c r="E128" s="102"/>
      <c r="F128" s="102"/>
      <c r="G128" s="102"/>
      <c r="H128" s="102"/>
      <c r="I128" s="102"/>
      <c r="J128" s="102"/>
      <c r="K128" s="102"/>
      <c r="L128" s="102"/>
      <c r="M128" s="102"/>
      <c r="N128" s="102"/>
      <c r="O128" s="102"/>
      <c r="P128" s="102"/>
      <c r="Q128" s="102"/>
      <c r="R128" s="102"/>
      <c r="S128" s="102"/>
      <c r="T128" s="102"/>
      <c r="U128" s="102"/>
    </row>
    <row r="129" spans="1:21" ht="20" customHeight="1">
      <c r="A129" s="102"/>
      <c r="B129" s="102"/>
      <c r="C129" s="102"/>
      <c r="D129" s="102"/>
      <c r="E129" s="102"/>
      <c r="F129" s="102"/>
      <c r="G129" s="102"/>
      <c r="H129" s="102"/>
      <c r="I129" s="102"/>
      <c r="J129" s="102"/>
      <c r="K129" s="102"/>
      <c r="L129" s="102"/>
      <c r="M129" s="102"/>
      <c r="N129" s="102"/>
      <c r="O129" s="102"/>
      <c r="P129" s="102"/>
      <c r="Q129" s="102"/>
      <c r="R129" s="102"/>
      <c r="S129" s="102"/>
      <c r="T129" s="102"/>
      <c r="U129" s="102"/>
    </row>
    <row r="130" spans="1:21" ht="20" customHeight="1">
      <c r="A130" s="102"/>
      <c r="B130" s="102"/>
      <c r="C130" s="102"/>
      <c r="D130" s="102"/>
      <c r="E130" s="102"/>
      <c r="F130" s="102"/>
      <c r="G130" s="102"/>
      <c r="H130" s="102"/>
      <c r="I130" s="102"/>
      <c r="J130" s="102"/>
      <c r="K130" s="102"/>
      <c r="L130" s="102"/>
      <c r="M130" s="102"/>
      <c r="N130" s="102"/>
      <c r="O130" s="102"/>
      <c r="P130" s="102"/>
      <c r="Q130" s="102"/>
      <c r="R130" s="102"/>
      <c r="S130" s="102"/>
      <c r="T130" s="102"/>
      <c r="U130" s="102"/>
    </row>
    <row r="131" spans="1:21" ht="20" customHeight="1">
      <c r="A131" s="102"/>
      <c r="B131" s="102"/>
      <c r="C131" s="102"/>
      <c r="D131" s="102"/>
      <c r="E131" s="102"/>
      <c r="F131" s="102"/>
      <c r="G131" s="102"/>
      <c r="H131" s="102"/>
      <c r="I131" s="102"/>
      <c r="J131" s="102"/>
      <c r="K131" s="102"/>
      <c r="L131" s="102"/>
      <c r="M131" s="102"/>
      <c r="N131" s="102"/>
      <c r="O131" s="102"/>
      <c r="P131" s="102"/>
      <c r="Q131" s="102"/>
      <c r="R131" s="102"/>
      <c r="S131" s="102"/>
      <c r="T131" s="102"/>
      <c r="U131" s="102"/>
    </row>
    <row r="132" spans="1:21" ht="20" customHeight="1">
      <c r="A132" s="102"/>
      <c r="B132" s="102"/>
      <c r="C132" s="102"/>
      <c r="D132" s="102"/>
      <c r="E132" s="102"/>
      <c r="F132" s="102"/>
      <c r="G132" s="102"/>
      <c r="H132" s="102"/>
      <c r="I132" s="102"/>
      <c r="J132" s="102"/>
      <c r="K132" s="102"/>
      <c r="L132" s="102"/>
      <c r="M132" s="102"/>
      <c r="N132" s="102"/>
      <c r="O132" s="102"/>
      <c r="P132" s="102"/>
      <c r="Q132" s="102"/>
      <c r="R132" s="102"/>
      <c r="S132" s="102"/>
      <c r="T132" s="102"/>
      <c r="U132" s="102"/>
    </row>
    <row r="133" spans="1:21" ht="20" customHeight="1">
      <c r="A133" s="102"/>
      <c r="B133" s="102"/>
      <c r="C133" s="102"/>
      <c r="D133" s="102"/>
      <c r="E133" s="102"/>
      <c r="F133" s="102"/>
      <c r="G133" s="102"/>
      <c r="H133" s="102"/>
      <c r="I133" s="102"/>
      <c r="J133" s="102"/>
      <c r="K133" s="102"/>
      <c r="L133" s="102"/>
      <c r="M133" s="102"/>
      <c r="N133" s="102"/>
      <c r="O133" s="102"/>
      <c r="P133" s="102"/>
      <c r="Q133" s="102"/>
      <c r="R133" s="102"/>
      <c r="S133" s="102"/>
      <c r="T133" s="102"/>
      <c r="U133" s="102"/>
    </row>
    <row r="134" spans="1:21" ht="20" customHeight="1">
      <c r="A134" s="102"/>
      <c r="B134" s="102"/>
      <c r="C134" s="102"/>
      <c r="D134" s="102"/>
      <c r="E134" s="102"/>
      <c r="F134" s="102"/>
      <c r="G134" s="102"/>
      <c r="H134" s="102"/>
      <c r="I134" s="102"/>
      <c r="J134" s="102"/>
      <c r="K134" s="102"/>
      <c r="L134" s="102"/>
      <c r="M134" s="102"/>
      <c r="N134" s="102"/>
      <c r="O134" s="102"/>
      <c r="P134" s="102"/>
      <c r="Q134" s="102"/>
      <c r="R134" s="102"/>
      <c r="S134" s="102"/>
      <c r="T134" s="102"/>
      <c r="U134" s="102"/>
    </row>
    <row r="135" spans="1:21" ht="20" customHeight="1">
      <c r="A135" s="102"/>
      <c r="B135" s="102"/>
      <c r="C135" s="102"/>
      <c r="D135" s="102"/>
      <c r="E135" s="102"/>
      <c r="F135" s="102"/>
      <c r="G135" s="102"/>
      <c r="H135" s="102"/>
      <c r="I135" s="102"/>
      <c r="J135" s="102"/>
      <c r="K135" s="102"/>
      <c r="L135" s="102"/>
      <c r="M135" s="102"/>
      <c r="N135" s="102"/>
      <c r="O135" s="102"/>
      <c r="P135" s="102"/>
      <c r="Q135" s="102"/>
      <c r="R135" s="102"/>
      <c r="S135" s="102"/>
      <c r="T135" s="102"/>
      <c r="U135" s="102"/>
    </row>
    <row r="136" spans="1:21" ht="20" customHeight="1">
      <c r="A136" s="102"/>
      <c r="B136" s="102"/>
      <c r="C136" s="102"/>
      <c r="D136" s="102"/>
      <c r="E136" s="102"/>
      <c r="F136" s="102"/>
      <c r="G136" s="102"/>
      <c r="H136" s="102"/>
      <c r="I136" s="102"/>
      <c r="J136" s="102"/>
      <c r="K136" s="102"/>
      <c r="L136" s="102"/>
      <c r="M136" s="102"/>
      <c r="N136" s="102"/>
      <c r="O136" s="102"/>
      <c r="P136" s="102"/>
      <c r="Q136" s="102"/>
      <c r="R136" s="102"/>
      <c r="S136" s="102"/>
      <c r="T136" s="102"/>
      <c r="U136" s="102"/>
    </row>
    <row r="137" spans="1:21" ht="20" customHeight="1">
      <c r="A137" s="102"/>
      <c r="B137" s="102"/>
      <c r="C137" s="102"/>
      <c r="D137" s="102"/>
      <c r="E137" s="102"/>
      <c r="F137" s="102"/>
      <c r="G137" s="102"/>
      <c r="H137" s="102"/>
      <c r="I137" s="102"/>
      <c r="J137" s="102"/>
      <c r="K137" s="102"/>
      <c r="L137" s="102"/>
      <c r="M137" s="102"/>
      <c r="N137" s="102"/>
      <c r="O137" s="102"/>
      <c r="P137" s="102"/>
      <c r="Q137" s="102"/>
      <c r="R137" s="102"/>
      <c r="S137" s="102"/>
      <c r="T137" s="102"/>
      <c r="U137" s="102"/>
    </row>
    <row r="138" spans="1:21" ht="20" customHeight="1">
      <c r="A138" s="102"/>
      <c r="B138" s="102"/>
      <c r="C138" s="102"/>
      <c r="D138" s="102"/>
      <c r="E138" s="102"/>
      <c r="F138" s="102"/>
      <c r="G138" s="102"/>
      <c r="H138" s="102"/>
      <c r="I138" s="102"/>
      <c r="J138" s="102"/>
      <c r="K138" s="102"/>
      <c r="L138" s="102"/>
      <c r="M138" s="102"/>
      <c r="N138" s="102"/>
      <c r="O138" s="102"/>
      <c r="P138" s="102"/>
      <c r="Q138" s="102"/>
      <c r="R138" s="102"/>
      <c r="S138" s="102"/>
      <c r="T138" s="102"/>
      <c r="U138" s="102"/>
    </row>
    <row r="139" spans="1:21" ht="20" customHeight="1">
      <c r="A139" s="102"/>
      <c r="B139" s="102"/>
      <c r="C139" s="102"/>
      <c r="D139" s="102"/>
      <c r="E139" s="102"/>
      <c r="F139" s="102"/>
      <c r="G139" s="102"/>
      <c r="H139" s="102"/>
      <c r="I139" s="102"/>
      <c r="J139" s="102"/>
      <c r="K139" s="102"/>
      <c r="L139" s="102"/>
      <c r="M139" s="102"/>
      <c r="N139" s="102"/>
      <c r="O139" s="102"/>
      <c r="P139" s="102"/>
      <c r="Q139" s="102"/>
      <c r="R139" s="102"/>
      <c r="S139" s="102"/>
      <c r="T139" s="102"/>
      <c r="U139" s="102"/>
    </row>
    <row r="140" spans="1:21" ht="20" customHeight="1">
      <c r="A140" s="102"/>
      <c r="B140" s="102"/>
      <c r="C140" s="102"/>
      <c r="D140" s="102"/>
      <c r="E140" s="102"/>
      <c r="F140" s="102"/>
      <c r="G140" s="102"/>
      <c r="H140" s="102"/>
      <c r="I140" s="102"/>
      <c r="J140" s="102"/>
      <c r="K140" s="102"/>
      <c r="L140" s="102"/>
      <c r="M140" s="102"/>
      <c r="N140" s="102"/>
      <c r="O140" s="102"/>
      <c r="P140" s="102"/>
      <c r="Q140" s="102"/>
      <c r="R140" s="102"/>
      <c r="S140" s="102"/>
      <c r="T140" s="102"/>
      <c r="U140" s="102"/>
    </row>
    <row r="141" spans="1:21" ht="20" customHeight="1">
      <c r="A141" s="102"/>
      <c r="B141" s="102"/>
      <c r="C141" s="102"/>
      <c r="D141" s="102"/>
      <c r="E141" s="102"/>
      <c r="F141" s="102"/>
      <c r="G141" s="102"/>
      <c r="H141" s="102"/>
      <c r="I141" s="102"/>
      <c r="J141" s="102"/>
      <c r="K141" s="102"/>
      <c r="L141" s="102"/>
      <c r="M141" s="102"/>
      <c r="N141" s="102"/>
      <c r="O141" s="102"/>
      <c r="P141" s="102"/>
      <c r="Q141" s="102"/>
      <c r="R141" s="102"/>
      <c r="S141" s="102"/>
      <c r="T141" s="102"/>
      <c r="U141" s="102"/>
    </row>
    <row r="142" spans="1:21" ht="20" customHeight="1">
      <c r="A142" s="102"/>
      <c r="B142" s="102"/>
      <c r="C142" s="102"/>
      <c r="D142" s="102"/>
      <c r="E142" s="102"/>
      <c r="F142" s="102"/>
      <c r="G142" s="102"/>
      <c r="H142" s="102"/>
      <c r="I142" s="102"/>
      <c r="J142" s="102"/>
      <c r="K142" s="102"/>
      <c r="L142" s="102"/>
      <c r="M142" s="102"/>
      <c r="N142" s="102"/>
      <c r="O142" s="102"/>
      <c r="P142" s="102"/>
      <c r="Q142" s="102"/>
      <c r="R142" s="102"/>
      <c r="S142" s="102"/>
      <c r="T142" s="102"/>
      <c r="U142" s="102"/>
    </row>
    <row r="143" spans="1:21" ht="20" customHeight="1">
      <c r="A143" s="102"/>
      <c r="B143" s="102"/>
      <c r="C143" s="102"/>
      <c r="D143" s="102"/>
      <c r="E143" s="102"/>
      <c r="F143" s="102"/>
      <c r="G143" s="102"/>
      <c r="H143" s="102"/>
      <c r="I143" s="102"/>
      <c r="J143" s="102"/>
      <c r="K143" s="102"/>
      <c r="L143" s="102"/>
      <c r="M143" s="102"/>
      <c r="N143" s="102"/>
      <c r="O143" s="102"/>
      <c r="P143" s="102"/>
      <c r="Q143" s="102"/>
      <c r="R143" s="102"/>
      <c r="S143" s="102"/>
      <c r="T143" s="102"/>
      <c r="U143" s="102"/>
    </row>
    <row r="144" spans="1:21" ht="20" customHeight="1">
      <c r="A144" s="102"/>
      <c r="B144" s="102"/>
      <c r="C144" s="102"/>
      <c r="D144" s="102"/>
      <c r="E144" s="102"/>
      <c r="F144" s="102"/>
      <c r="G144" s="102"/>
      <c r="H144" s="102"/>
      <c r="I144" s="102"/>
      <c r="J144" s="102"/>
      <c r="K144" s="102"/>
      <c r="L144" s="102"/>
      <c r="M144" s="102"/>
      <c r="N144" s="102"/>
      <c r="O144" s="102"/>
      <c r="P144" s="102"/>
      <c r="Q144" s="102"/>
      <c r="R144" s="102"/>
      <c r="S144" s="102"/>
      <c r="T144" s="102"/>
      <c r="U144" s="102"/>
    </row>
    <row r="145" spans="1:21" ht="20" customHeight="1">
      <c r="A145" s="102"/>
      <c r="B145" s="102"/>
      <c r="C145" s="102"/>
      <c r="D145" s="102"/>
      <c r="E145" s="102"/>
      <c r="F145" s="102"/>
      <c r="G145" s="102"/>
      <c r="H145" s="102"/>
      <c r="I145" s="102"/>
      <c r="J145" s="102"/>
      <c r="K145" s="102"/>
      <c r="L145" s="102"/>
      <c r="M145" s="102"/>
      <c r="N145" s="102"/>
      <c r="O145" s="102"/>
      <c r="P145" s="102"/>
      <c r="Q145" s="102"/>
      <c r="R145" s="102"/>
      <c r="S145" s="102"/>
      <c r="T145" s="102"/>
      <c r="U145" s="102"/>
    </row>
    <row r="146" spans="1:21" ht="20" customHeight="1">
      <c r="A146" s="102"/>
      <c r="B146" s="102"/>
      <c r="C146" s="102"/>
      <c r="D146" s="102"/>
      <c r="E146" s="102"/>
      <c r="F146" s="102"/>
      <c r="G146" s="102"/>
      <c r="H146" s="102"/>
      <c r="I146" s="102"/>
      <c r="J146" s="102"/>
      <c r="K146" s="102"/>
      <c r="L146" s="102"/>
      <c r="M146" s="102"/>
      <c r="N146" s="102"/>
      <c r="O146" s="102"/>
      <c r="P146" s="102"/>
      <c r="Q146" s="102"/>
      <c r="R146" s="102"/>
      <c r="S146" s="102"/>
      <c r="T146" s="102"/>
      <c r="U146" s="102"/>
    </row>
    <row r="147" spans="1:21" ht="20" customHeight="1">
      <c r="A147" s="102"/>
      <c r="B147" s="102"/>
      <c r="C147" s="102"/>
      <c r="D147" s="102"/>
      <c r="E147" s="102"/>
      <c r="F147" s="102"/>
      <c r="G147" s="102"/>
      <c r="H147" s="102"/>
      <c r="I147" s="102"/>
      <c r="J147" s="102"/>
      <c r="K147" s="102"/>
      <c r="L147" s="102"/>
      <c r="M147" s="102"/>
      <c r="N147" s="102"/>
      <c r="O147" s="102"/>
      <c r="P147" s="102"/>
      <c r="Q147" s="102"/>
      <c r="R147" s="102"/>
      <c r="S147" s="102"/>
      <c r="T147" s="102"/>
      <c r="U147" s="102"/>
    </row>
    <row r="148" spans="1:21" ht="20" customHeight="1">
      <c r="A148" s="102"/>
      <c r="B148" s="102"/>
      <c r="C148" s="102"/>
      <c r="D148" s="102"/>
      <c r="E148" s="102"/>
      <c r="F148" s="102"/>
      <c r="G148" s="102"/>
      <c r="H148" s="102"/>
      <c r="I148" s="102"/>
      <c r="J148" s="102"/>
      <c r="K148" s="102"/>
      <c r="L148" s="102"/>
      <c r="M148" s="102"/>
      <c r="N148" s="102"/>
      <c r="O148" s="102"/>
      <c r="P148" s="102"/>
      <c r="Q148" s="102"/>
      <c r="R148" s="102"/>
      <c r="S148" s="102"/>
      <c r="T148" s="102"/>
      <c r="U148" s="102"/>
    </row>
    <row r="149" spans="1:21" ht="20" customHeight="1">
      <c r="A149" s="102"/>
      <c r="B149" s="102"/>
      <c r="C149" s="102"/>
      <c r="D149" s="102"/>
      <c r="E149" s="102"/>
      <c r="F149" s="102"/>
      <c r="G149" s="102"/>
      <c r="H149" s="102"/>
      <c r="I149" s="102"/>
      <c r="J149" s="102"/>
      <c r="K149" s="102"/>
      <c r="L149" s="102"/>
      <c r="M149" s="102"/>
      <c r="N149" s="102"/>
      <c r="O149" s="102"/>
      <c r="P149" s="102"/>
      <c r="Q149" s="102"/>
      <c r="R149" s="102"/>
      <c r="S149" s="102"/>
      <c r="T149" s="102"/>
      <c r="U149" s="102"/>
    </row>
    <row r="150" spans="1:21" ht="20" customHeight="1">
      <c r="A150" s="102"/>
      <c r="B150" s="102"/>
      <c r="C150" s="102"/>
      <c r="D150" s="102"/>
      <c r="E150" s="102"/>
      <c r="F150" s="102"/>
      <c r="G150" s="102"/>
      <c r="H150" s="102"/>
      <c r="I150" s="102"/>
      <c r="J150" s="102"/>
      <c r="K150" s="102"/>
      <c r="L150" s="102"/>
      <c r="M150" s="102"/>
      <c r="N150" s="102"/>
      <c r="O150" s="102"/>
      <c r="P150" s="102"/>
      <c r="Q150" s="102"/>
      <c r="R150" s="102"/>
      <c r="S150" s="102"/>
      <c r="T150" s="102"/>
      <c r="U150" s="102"/>
    </row>
    <row r="151" spans="1:21" ht="20" customHeight="1">
      <c r="A151" s="102"/>
      <c r="B151" s="102"/>
      <c r="C151" s="102"/>
      <c r="D151" s="102"/>
      <c r="E151" s="102"/>
      <c r="F151" s="102"/>
      <c r="G151" s="102"/>
      <c r="H151" s="102"/>
      <c r="I151" s="102"/>
      <c r="J151" s="102"/>
      <c r="K151" s="102"/>
      <c r="L151" s="102"/>
      <c r="M151" s="102"/>
      <c r="N151" s="102"/>
      <c r="O151" s="102"/>
      <c r="P151" s="102"/>
      <c r="Q151" s="102"/>
      <c r="R151" s="102"/>
      <c r="S151" s="102"/>
      <c r="T151" s="102"/>
      <c r="U151" s="102"/>
    </row>
    <row r="152" spans="1:21" ht="20" customHeight="1">
      <c r="A152" s="102"/>
      <c r="B152" s="102"/>
      <c r="C152" s="102"/>
      <c r="D152" s="102"/>
      <c r="E152" s="102"/>
      <c r="F152" s="102"/>
      <c r="G152" s="102"/>
      <c r="H152" s="102"/>
      <c r="I152" s="102"/>
      <c r="J152" s="102"/>
      <c r="K152" s="102"/>
      <c r="L152" s="102"/>
      <c r="M152" s="102"/>
      <c r="N152" s="102"/>
      <c r="O152" s="102"/>
      <c r="P152" s="102"/>
      <c r="Q152" s="102"/>
      <c r="R152" s="102"/>
      <c r="S152" s="102"/>
      <c r="T152" s="102"/>
      <c r="U152" s="102"/>
    </row>
    <row r="153" spans="1:21" ht="20" customHeight="1">
      <c r="A153" s="102"/>
      <c r="B153" s="102"/>
      <c r="C153" s="102"/>
      <c r="D153" s="102"/>
      <c r="E153" s="102"/>
      <c r="F153" s="102"/>
      <c r="G153" s="102"/>
      <c r="H153" s="102"/>
      <c r="I153" s="102"/>
      <c r="J153" s="102"/>
      <c r="K153" s="102"/>
      <c r="L153" s="102"/>
      <c r="M153" s="102"/>
      <c r="N153" s="102"/>
      <c r="O153" s="102"/>
      <c r="P153" s="102"/>
      <c r="Q153" s="102"/>
      <c r="R153" s="102"/>
      <c r="S153" s="102"/>
      <c r="T153" s="102"/>
      <c r="U153" s="102"/>
    </row>
    <row r="154" spans="1:21" ht="20" customHeight="1">
      <c r="A154" s="102"/>
      <c r="B154" s="102"/>
      <c r="C154" s="102"/>
      <c r="D154" s="102"/>
      <c r="E154" s="102"/>
      <c r="F154" s="102"/>
      <c r="G154" s="102"/>
      <c r="H154" s="102"/>
      <c r="I154" s="102"/>
      <c r="J154" s="102"/>
      <c r="K154" s="102"/>
      <c r="L154" s="102"/>
      <c r="M154" s="102"/>
      <c r="N154" s="102"/>
      <c r="O154" s="102"/>
      <c r="P154" s="102"/>
      <c r="Q154" s="102"/>
      <c r="R154" s="102"/>
      <c r="S154" s="102"/>
      <c r="T154" s="102"/>
      <c r="U154" s="102"/>
    </row>
    <row r="155" spans="1:21" ht="20" customHeight="1">
      <c r="A155" s="102"/>
      <c r="B155" s="102"/>
      <c r="C155" s="102"/>
      <c r="D155" s="102"/>
      <c r="E155" s="102"/>
      <c r="F155" s="102"/>
      <c r="G155" s="102"/>
      <c r="H155" s="102"/>
      <c r="I155" s="102"/>
      <c r="J155" s="102"/>
      <c r="K155" s="102"/>
      <c r="L155" s="102"/>
      <c r="M155" s="102"/>
      <c r="N155" s="102"/>
      <c r="O155" s="102"/>
      <c r="P155" s="102"/>
      <c r="Q155" s="102"/>
      <c r="R155" s="102"/>
      <c r="S155" s="102"/>
      <c r="T155" s="102"/>
      <c r="U155" s="102"/>
    </row>
    <row r="156" spans="1:21" ht="20" customHeight="1">
      <c r="A156" s="102"/>
      <c r="B156" s="102"/>
      <c r="C156" s="102"/>
      <c r="D156" s="102"/>
      <c r="E156" s="102"/>
      <c r="F156" s="102"/>
      <c r="G156" s="102"/>
      <c r="H156" s="102"/>
      <c r="I156" s="102"/>
      <c r="J156" s="102"/>
      <c r="K156" s="102"/>
      <c r="L156" s="102"/>
      <c r="M156" s="102"/>
      <c r="N156" s="102"/>
      <c r="O156" s="102"/>
      <c r="P156" s="102"/>
      <c r="Q156" s="102"/>
      <c r="R156" s="102"/>
      <c r="S156" s="102"/>
      <c r="T156" s="102"/>
      <c r="U156" s="102"/>
    </row>
    <row r="157" spans="1:21" ht="20" customHeight="1">
      <c r="A157" s="102"/>
      <c r="B157" s="102"/>
      <c r="C157" s="102"/>
      <c r="D157" s="102"/>
      <c r="E157" s="102"/>
      <c r="F157" s="102"/>
      <c r="G157" s="102"/>
      <c r="H157" s="102"/>
      <c r="I157" s="102"/>
      <c r="J157" s="102"/>
      <c r="K157" s="102"/>
      <c r="L157" s="102"/>
      <c r="M157" s="102"/>
      <c r="N157" s="102"/>
      <c r="O157" s="102"/>
      <c r="P157" s="102"/>
      <c r="Q157" s="102"/>
      <c r="R157" s="102"/>
      <c r="S157" s="102"/>
      <c r="T157" s="102"/>
      <c r="U157" s="102"/>
    </row>
    <row r="158" spans="1:21" ht="20" customHeight="1">
      <c r="A158" s="102"/>
      <c r="B158" s="102"/>
      <c r="C158" s="102"/>
      <c r="D158" s="102"/>
      <c r="E158" s="102"/>
      <c r="F158" s="102"/>
      <c r="G158" s="102"/>
      <c r="H158" s="102"/>
      <c r="I158" s="102"/>
      <c r="J158" s="102"/>
      <c r="K158" s="102"/>
      <c r="L158" s="102"/>
      <c r="M158" s="102"/>
      <c r="N158" s="102"/>
      <c r="O158" s="102"/>
      <c r="P158" s="102"/>
      <c r="Q158" s="102"/>
      <c r="R158" s="102"/>
      <c r="S158" s="102"/>
      <c r="T158" s="102"/>
      <c r="U158" s="102"/>
    </row>
    <row r="159" spans="1:21" ht="20" customHeight="1">
      <c r="A159" s="102"/>
      <c r="B159" s="102"/>
      <c r="C159" s="102"/>
      <c r="D159" s="102"/>
      <c r="E159" s="102"/>
      <c r="F159" s="102"/>
      <c r="G159" s="102"/>
      <c r="H159" s="102"/>
      <c r="I159" s="102"/>
      <c r="J159" s="102"/>
      <c r="K159" s="102"/>
      <c r="L159" s="102"/>
      <c r="M159" s="102"/>
      <c r="N159" s="102"/>
      <c r="O159" s="102"/>
      <c r="P159" s="102"/>
      <c r="Q159" s="102"/>
      <c r="R159" s="102"/>
      <c r="S159" s="102"/>
      <c r="T159" s="102"/>
      <c r="U159" s="102"/>
    </row>
    <row r="160" spans="1:21" ht="20" customHeight="1">
      <c r="A160" s="102"/>
      <c r="B160" s="102"/>
      <c r="C160" s="102"/>
      <c r="D160" s="102"/>
      <c r="E160" s="102"/>
      <c r="F160" s="102"/>
      <c r="G160" s="102"/>
      <c r="H160" s="102"/>
      <c r="I160" s="102"/>
      <c r="J160" s="102"/>
      <c r="K160" s="102"/>
      <c r="L160" s="102"/>
      <c r="M160" s="102"/>
      <c r="N160" s="102"/>
      <c r="O160" s="102"/>
      <c r="P160" s="102"/>
      <c r="Q160" s="102"/>
      <c r="R160" s="102"/>
      <c r="S160" s="102"/>
      <c r="T160" s="102"/>
      <c r="U160" s="102"/>
    </row>
    <row r="161" spans="1:21" ht="20" customHeight="1">
      <c r="A161" s="102"/>
      <c r="B161" s="102"/>
      <c r="C161" s="102"/>
      <c r="D161" s="102"/>
      <c r="E161" s="102"/>
      <c r="F161" s="102"/>
      <c r="G161" s="102"/>
      <c r="H161" s="102"/>
      <c r="I161" s="102"/>
      <c r="J161" s="102"/>
      <c r="K161" s="102"/>
      <c r="L161" s="102"/>
      <c r="M161" s="102"/>
      <c r="N161" s="102"/>
      <c r="O161" s="102"/>
      <c r="P161" s="102"/>
      <c r="Q161" s="102"/>
      <c r="R161" s="102"/>
      <c r="S161" s="102"/>
      <c r="T161" s="102"/>
      <c r="U161" s="102"/>
    </row>
    <row r="162" spans="1:21" ht="20" customHeight="1">
      <c r="A162" s="102"/>
      <c r="B162" s="102"/>
      <c r="C162" s="102"/>
      <c r="D162" s="102"/>
      <c r="E162" s="102"/>
      <c r="F162" s="102"/>
      <c r="G162" s="102"/>
      <c r="H162" s="102"/>
      <c r="I162" s="102"/>
      <c r="J162" s="102"/>
      <c r="K162" s="102"/>
      <c r="L162" s="102"/>
      <c r="M162" s="102"/>
      <c r="N162" s="102"/>
      <c r="O162" s="102"/>
      <c r="P162" s="102"/>
      <c r="Q162" s="102"/>
      <c r="R162" s="102"/>
      <c r="S162" s="102"/>
      <c r="T162" s="102"/>
      <c r="U162" s="102"/>
    </row>
    <row r="163" spans="1:21" ht="20" customHeight="1">
      <c r="A163" s="102"/>
      <c r="B163" s="102"/>
      <c r="C163" s="102"/>
      <c r="D163" s="102"/>
      <c r="E163" s="102"/>
      <c r="F163" s="102"/>
      <c r="G163" s="102"/>
      <c r="H163" s="102"/>
      <c r="I163" s="102"/>
      <c r="J163" s="102"/>
      <c r="K163" s="102"/>
      <c r="L163" s="102"/>
      <c r="M163" s="102"/>
      <c r="N163" s="102"/>
      <c r="O163" s="102"/>
      <c r="P163" s="102"/>
      <c r="Q163" s="102"/>
      <c r="R163" s="102"/>
      <c r="S163" s="102"/>
      <c r="T163" s="102"/>
      <c r="U163" s="102"/>
    </row>
    <row r="164" spans="1:21" ht="20" customHeight="1">
      <c r="A164" s="102"/>
      <c r="B164" s="102"/>
      <c r="C164" s="102"/>
      <c r="D164" s="102"/>
      <c r="E164" s="102"/>
      <c r="F164" s="102"/>
      <c r="G164" s="102"/>
      <c r="H164" s="102"/>
      <c r="I164" s="102"/>
      <c r="J164" s="102"/>
      <c r="K164" s="102"/>
      <c r="L164" s="102"/>
      <c r="M164" s="102"/>
      <c r="N164" s="102"/>
      <c r="O164" s="102"/>
      <c r="P164" s="102"/>
      <c r="Q164" s="102"/>
      <c r="R164" s="102"/>
      <c r="S164" s="102"/>
      <c r="T164" s="102"/>
      <c r="U164" s="102"/>
    </row>
    <row r="165" spans="1:21" ht="20" customHeight="1">
      <c r="A165" s="102"/>
      <c r="B165" s="102"/>
      <c r="C165" s="102"/>
      <c r="D165" s="102"/>
      <c r="E165" s="102"/>
      <c r="F165" s="102"/>
      <c r="G165" s="102"/>
      <c r="H165" s="102"/>
      <c r="I165" s="102"/>
      <c r="J165" s="102"/>
      <c r="K165" s="102"/>
      <c r="L165" s="102"/>
      <c r="M165" s="102"/>
      <c r="N165" s="102"/>
      <c r="O165" s="102"/>
      <c r="P165" s="102"/>
      <c r="Q165" s="102"/>
      <c r="R165" s="102"/>
      <c r="S165" s="102"/>
      <c r="T165" s="102"/>
      <c r="U165" s="102"/>
    </row>
    <row r="166" spans="1:21" ht="20" customHeight="1">
      <c r="A166" s="102"/>
      <c r="B166" s="102"/>
      <c r="C166" s="102"/>
      <c r="D166" s="102"/>
      <c r="E166" s="102"/>
      <c r="F166" s="102"/>
      <c r="G166" s="102"/>
      <c r="H166" s="102"/>
      <c r="I166" s="102"/>
      <c r="J166" s="102"/>
      <c r="K166" s="102"/>
      <c r="L166" s="102"/>
      <c r="M166" s="102"/>
      <c r="N166" s="102"/>
      <c r="O166" s="102"/>
      <c r="P166" s="102"/>
      <c r="Q166" s="102"/>
      <c r="R166" s="102"/>
      <c r="S166" s="102"/>
      <c r="T166" s="102"/>
      <c r="U166" s="102"/>
    </row>
    <row r="167" spans="1:21" ht="20" customHeight="1">
      <c r="A167" s="102"/>
      <c r="B167" s="102"/>
      <c r="C167" s="102"/>
      <c r="D167" s="102"/>
      <c r="E167" s="102"/>
      <c r="F167" s="102"/>
      <c r="G167" s="102"/>
      <c r="H167" s="102"/>
      <c r="I167" s="102"/>
      <c r="J167" s="102"/>
      <c r="K167" s="102"/>
      <c r="L167" s="102"/>
      <c r="M167" s="102"/>
      <c r="N167" s="102"/>
      <c r="O167" s="102"/>
      <c r="P167" s="102"/>
      <c r="Q167" s="102"/>
      <c r="R167" s="102"/>
      <c r="S167" s="102"/>
      <c r="T167" s="102"/>
      <c r="U167" s="102"/>
    </row>
    <row r="168" spans="1:21" ht="20" customHeight="1">
      <c r="A168" s="102"/>
      <c r="B168" s="102"/>
      <c r="C168" s="102"/>
      <c r="D168" s="102"/>
      <c r="E168" s="102"/>
      <c r="F168" s="102"/>
      <c r="G168" s="102"/>
      <c r="H168" s="102"/>
      <c r="I168" s="102"/>
      <c r="J168" s="102"/>
      <c r="K168" s="102"/>
      <c r="L168" s="102"/>
      <c r="M168" s="102"/>
      <c r="N168" s="102"/>
      <c r="O168" s="102"/>
      <c r="P168" s="102"/>
      <c r="Q168" s="102"/>
      <c r="R168" s="102"/>
      <c r="S168" s="102"/>
      <c r="T168" s="102"/>
      <c r="U168" s="102"/>
    </row>
    <row r="169" spans="1:21" ht="20" customHeight="1">
      <c r="A169" s="102"/>
      <c r="B169" s="102"/>
      <c r="C169" s="102"/>
      <c r="D169" s="102"/>
      <c r="E169" s="102"/>
      <c r="F169" s="102"/>
      <c r="G169" s="102"/>
      <c r="H169" s="102"/>
      <c r="I169" s="102"/>
      <c r="J169" s="102"/>
      <c r="K169" s="102"/>
      <c r="L169" s="102"/>
      <c r="M169" s="102"/>
      <c r="N169" s="102"/>
      <c r="O169" s="102"/>
      <c r="P169" s="102"/>
      <c r="Q169" s="102"/>
      <c r="R169" s="102"/>
      <c r="S169" s="102"/>
      <c r="T169" s="102"/>
      <c r="U169" s="102"/>
    </row>
    <row r="170" spans="1:21" ht="20" customHeight="1">
      <c r="A170" s="102"/>
      <c r="B170" s="102"/>
      <c r="C170" s="102"/>
      <c r="D170" s="102"/>
      <c r="E170" s="102"/>
      <c r="F170" s="102"/>
      <c r="G170" s="102"/>
      <c r="H170" s="102"/>
      <c r="I170" s="102"/>
      <c r="J170" s="102"/>
      <c r="K170" s="102"/>
      <c r="L170" s="102"/>
      <c r="M170" s="102"/>
      <c r="N170" s="102"/>
      <c r="O170" s="102"/>
      <c r="P170" s="102"/>
      <c r="Q170" s="102"/>
      <c r="R170" s="102"/>
      <c r="S170" s="102"/>
      <c r="T170" s="102"/>
      <c r="U170" s="102"/>
    </row>
    <row r="171" spans="1:21" ht="20" customHeight="1">
      <c r="A171" s="102"/>
      <c r="B171" s="102"/>
      <c r="C171" s="102"/>
      <c r="D171" s="102"/>
      <c r="E171" s="102"/>
      <c r="F171" s="102"/>
      <c r="G171" s="102"/>
      <c r="H171" s="102"/>
      <c r="I171" s="102"/>
      <c r="J171" s="102"/>
      <c r="K171" s="102"/>
      <c r="L171" s="102"/>
      <c r="M171" s="102"/>
      <c r="N171" s="102"/>
      <c r="O171" s="102"/>
      <c r="P171" s="102"/>
      <c r="Q171" s="102"/>
      <c r="R171" s="102"/>
      <c r="S171" s="102"/>
      <c r="T171" s="102"/>
      <c r="U171" s="102"/>
    </row>
    <row r="172" spans="1:21" ht="20" customHeight="1">
      <c r="A172" s="102"/>
      <c r="B172" s="102"/>
      <c r="C172" s="102"/>
      <c r="D172" s="102"/>
      <c r="E172" s="102"/>
      <c r="F172" s="102"/>
      <c r="G172" s="102"/>
      <c r="H172" s="102"/>
      <c r="I172" s="102"/>
      <c r="J172" s="102"/>
      <c r="K172" s="102"/>
      <c r="L172" s="102"/>
      <c r="M172" s="102"/>
      <c r="N172" s="102"/>
      <c r="O172" s="102"/>
      <c r="P172" s="102"/>
      <c r="Q172" s="102"/>
      <c r="R172" s="102"/>
      <c r="S172" s="102"/>
      <c r="T172" s="102"/>
      <c r="U172" s="102"/>
    </row>
    <row r="173" spans="1:21" ht="20" customHeight="1">
      <c r="A173" s="102"/>
      <c r="B173" s="102"/>
      <c r="C173" s="102"/>
      <c r="D173" s="102"/>
      <c r="E173" s="102"/>
      <c r="F173" s="102"/>
      <c r="G173" s="102"/>
      <c r="H173" s="102"/>
      <c r="I173" s="102"/>
      <c r="J173" s="102"/>
      <c r="K173" s="102"/>
      <c r="L173" s="102"/>
      <c r="M173" s="102"/>
      <c r="N173" s="102"/>
      <c r="O173" s="102"/>
      <c r="P173" s="102"/>
      <c r="Q173" s="102"/>
      <c r="R173" s="102"/>
      <c r="S173" s="102"/>
      <c r="T173" s="102"/>
      <c r="U173" s="102"/>
    </row>
    <row r="174" spans="1:21" ht="20" customHeight="1">
      <c r="A174" s="102"/>
      <c r="B174" s="102"/>
      <c r="C174" s="102"/>
      <c r="D174" s="102"/>
      <c r="E174" s="102"/>
      <c r="F174" s="102"/>
      <c r="G174" s="102"/>
      <c r="H174" s="102"/>
      <c r="I174" s="102"/>
      <c r="J174" s="102"/>
      <c r="K174" s="102"/>
      <c r="L174" s="102"/>
      <c r="M174" s="102"/>
      <c r="N174" s="102"/>
      <c r="O174" s="102"/>
      <c r="P174" s="102"/>
      <c r="Q174" s="102"/>
      <c r="R174" s="102"/>
      <c r="S174" s="102"/>
      <c r="T174" s="102"/>
      <c r="U174" s="102"/>
    </row>
    <row r="175" spans="1:21" ht="20" customHeight="1">
      <c r="A175" s="102"/>
      <c r="B175" s="102"/>
      <c r="C175" s="102"/>
      <c r="D175" s="102"/>
      <c r="E175" s="102"/>
      <c r="F175" s="102"/>
      <c r="G175" s="102"/>
      <c r="H175" s="102"/>
      <c r="I175" s="102"/>
      <c r="J175" s="102"/>
      <c r="K175" s="102"/>
      <c r="L175" s="102"/>
      <c r="M175" s="102"/>
      <c r="N175" s="102"/>
      <c r="O175" s="102"/>
      <c r="P175" s="102"/>
      <c r="Q175" s="102"/>
      <c r="R175" s="102"/>
      <c r="S175" s="102"/>
      <c r="T175" s="102"/>
      <c r="U175" s="102"/>
    </row>
    <row r="176" spans="1:21" ht="20" customHeight="1">
      <c r="A176" s="102"/>
      <c r="B176" s="102"/>
      <c r="C176" s="102"/>
      <c r="D176" s="102"/>
      <c r="E176" s="102"/>
      <c r="F176" s="102"/>
      <c r="G176" s="102"/>
      <c r="H176" s="102"/>
      <c r="I176" s="102"/>
      <c r="J176" s="102"/>
      <c r="K176" s="102"/>
      <c r="L176" s="102"/>
      <c r="M176" s="102"/>
      <c r="N176" s="102"/>
      <c r="O176" s="102"/>
      <c r="P176" s="102"/>
      <c r="Q176" s="102"/>
      <c r="R176" s="102"/>
      <c r="S176" s="102"/>
      <c r="T176" s="102"/>
      <c r="U176" s="102"/>
    </row>
    <row r="177" spans="1:21" ht="20" customHeight="1">
      <c r="A177" s="102"/>
      <c r="B177" s="102"/>
      <c r="C177" s="102"/>
      <c r="D177" s="102"/>
      <c r="E177" s="102"/>
      <c r="F177" s="102"/>
      <c r="G177" s="102"/>
      <c r="H177" s="102"/>
      <c r="I177" s="102"/>
      <c r="J177" s="102"/>
      <c r="K177" s="102"/>
      <c r="L177" s="102"/>
      <c r="M177" s="102"/>
      <c r="N177" s="102"/>
      <c r="O177" s="102"/>
      <c r="P177" s="102"/>
      <c r="Q177" s="102"/>
      <c r="R177" s="102"/>
      <c r="S177" s="102"/>
      <c r="T177" s="102"/>
      <c r="U177" s="102"/>
    </row>
    <row r="178" spans="1:21" ht="20" customHeight="1">
      <c r="A178" s="102"/>
      <c r="B178" s="102"/>
      <c r="C178" s="102"/>
      <c r="D178" s="102"/>
      <c r="E178" s="102"/>
      <c r="F178" s="102"/>
      <c r="G178" s="102"/>
      <c r="H178" s="102"/>
      <c r="I178" s="102"/>
      <c r="J178" s="102"/>
      <c r="K178" s="102"/>
      <c r="L178" s="102"/>
      <c r="M178" s="102"/>
      <c r="N178" s="102"/>
      <c r="O178" s="102"/>
      <c r="P178" s="102"/>
      <c r="Q178" s="102"/>
      <c r="R178" s="102"/>
      <c r="S178" s="102"/>
      <c r="T178" s="102"/>
      <c r="U178" s="102"/>
    </row>
    <row r="179" spans="1:21" ht="20" customHeight="1">
      <c r="A179" s="102"/>
      <c r="B179" s="102"/>
      <c r="C179" s="102"/>
      <c r="D179" s="102"/>
      <c r="E179" s="102"/>
      <c r="F179" s="102"/>
      <c r="G179" s="102"/>
      <c r="H179" s="102"/>
      <c r="I179" s="102"/>
      <c r="J179" s="102"/>
      <c r="K179" s="102"/>
      <c r="L179" s="102"/>
      <c r="M179" s="102"/>
      <c r="N179" s="102"/>
      <c r="O179" s="102"/>
      <c r="P179" s="102"/>
      <c r="Q179" s="102"/>
      <c r="R179" s="102"/>
      <c r="S179" s="102"/>
      <c r="T179" s="102"/>
      <c r="U179" s="102"/>
    </row>
    <row r="180" spans="1:21" ht="20" customHeight="1">
      <c r="A180" s="102"/>
      <c r="B180" s="102"/>
      <c r="C180" s="102"/>
      <c r="D180" s="102"/>
      <c r="E180" s="102"/>
      <c r="F180" s="102"/>
      <c r="G180" s="102"/>
      <c r="H180" s="102"/>
      <c r="I180" s="102"/>
      <c r="J180" s="102"/>
      <c r="K180" s="102"/>
      <c r="L180" s="102"/>
      <c r="M180" s="102"/>
      <c r="N180" s="102"/>
      <c r="O180" s="102"/>
      <c r="P180" s="102"/>
      <c r="Q180" s="102"/>
      <c r="R180" s="102"/>
      <c r="S180" s="102"/>
      <c r="T180" s="102"/>
      <c r="U180" s="102"/>
    </row>
    <row r="181" spans="1:21" ht="20" customHeight="1">
      <c r="A181" s="102"/>
      <c r="B181" s="102"/>
      <c r="C181" s="102"/>
      <c r="D181" s="102"/>
      <c r="E181" s="102"/>
      <c r="F181" s="102"/>
      <c r="G181" s="102"/>
      <c r="H181" s="102"/>
      <c r="I181" s="102"/>
      <c r="J181" s="102"/>
      <c r="K181" s="102"/>
      <c r="L181" s="102"/>
      <c r="M181" s="102"/>
      <c r="N181" s="102"/>
      <c r="O181" s="102"/>
      <c r="P181" s="102"/>
      <c r="Q181" s="102"/>
      <c r="R181" s="102"/>
      <c r="S181" s="102"/>
      <c r="T181" s="102"/>
      <c r="U181" s="102"/>
    </row>
    <row r="182" spans="1:21" ht="20" customHeight="1">
      <c r="A182" s="102"/>
      <c r="B182" s="102"/>
      <c r="C182" s="102"/>
      <c r="D182" s="102"/>
      <c r="E182" s="102"/>
      <c r="F182" s="102"/>
      <c r="G182" s="102"/>
      <c r="H182" s="102"/>
      <c r="I182" s="102"/>
      <c r="J182" s="102"/>
      <c r="K182" s="102"/>
      <c r="L182" s="102"/>
      <c r="M182" s="102"/>
      <c r="N182" s="102"/>
      <c r="O182" s="102"/>
      <c r="P182" s="102"/>
      <c r="Q182" s="102"/>
      <c r="R182" s="102"/>
      <c r="S182" s="102"/>
      <c r="T182" s="102"/>
      <c r="U182" s="102"/>
    </row>
    <row r="183" spans="1:21" ht="20" customHeight="1">
      <c r="A183" s="102"/>
      <c r="B183" s="102"/>
      <c r="C183" s="102"/>
      <c r="D183" s="102"/>
      <c r="E183" s="102"/>
      <c r="F183" s="102"/>
      <c r="G183" s="102"/>
      <c r="H183" s="102"/>
      <c r="I183" s="102"/>
      <c r="J183" s="102"/>
      <c r="K183" s="102"/>
      <c r="L183" s="102"/>
      <c r="M183" s="102"/>
      <c r="N183" s="102"/>
      <c r="O183" s="102"/>
      <c r="P183" s="102"/>
      <c r="Q183" s="102"/>
      <c r="R183" s="102"/>
      <c r="S183" s="102"/>
      <c r="T183" s="102"/>
      <c r="U183" s="102"/>
    </row>
    <row r="184" spans="1:21" ht="20" customHeight="1">
      <c r="A184" s="102"/>
      <c r="B184" s="102"/>
      <c r="C184" s="102"/>
      <c r="D184" s="102"/>
      <c r="E184" s="102"/>
      <c r="F184" s="102"/>
      <c r="G184" s="102"/>
      <c r="H184" s="102"/>
      <c r="I184" s="102"/>
      <c r="J184" s="102"/>
      <c r="K184" s="102"/>
      <c r="L184" s="102"/>
      <c r="M184" s="102"/>
      <c r="N184" s="102"/>
      <c r="O184" s="102"/>
      <c r="P184" s="102"/>
      <c r="Q184" s="102"/>
      <c r="R184" s="102"/>
      <c r="S184" s="102"/>
      <c r="T184" s="102"/>
      <c r="U184" s="102"/>
    </row>
    <row r="185" spans="1:21" ht="20" customHeight="1">
      <c r="A185" s="102"/>
      <c r="B185" s="102"/>
      <c r="C185" s="102"/>
      <c r="D185" s="102"/>
      <c r="E185" s="102"/>
      <c r="F185" s="102"/>
      <c r="G185" s="102"/>
      <c r="H185" s="102"/>
      <c r="I185" s="102"/>
      <c r="J185" s="102"/>
      <c r="K185" s="102"/>
      <c r="L185" s="102"/>
      <c r="M185" s="102"/>
      <c r="N185" s="102"/>
      <c r="O185" s="102"/>
      <c r="P185" s="102"/>
      <c r="Q185" s="102"/>
      <c r="R185" s="102"/>
      <c r="S185" s="102"/>
      <c r="T185" s="102"/>
      <c r="U185" s="102"/>
    </row>
    <row r="186" spans="1:21" ht="20" customHeight="1">
      <c r="A186" s="102"/>
      <c r="B186" s="102"/>
      <c r="C186" s="102"/>
      <c r="D186" s="102"/>
      <c r="E186" s="102"/>
      <c r="F186" s="102"/>
      <c r="G186" s="102"/>
      <c r="H186" s="102"/>
      <c r="I186" s="102"/>
      <c r="J186" s="102"/>
      <c r="K186" s="102"/>
      <c r="L186" s="102"/>
      <c r="M186" s="102"/>
      <c r="N186" s="102"/>
      <c r="O186" s="102"/>
      <c r="P186" s="102"/>
      <c r="Q186" s="102"/>
      <c r="R186" s="102"/>
      <c r="S186" s="102"/>
      <c r="T186" s="102"/>
      <c r="U186" s="102"/>
    </row>
    <row r="187" spans="1:21" ht="20" customHeight="1">
      <c r="A187" s="102"/>
      <c r="B187" s="102"/>
      <c r="C187" s="102"/>
      <c r="D187" s="102"/>
      <c r="E187" s="102"/>
      <c r="F187" s="102"/>
      <c r="G187" s="102"/>
      <c r="H187" s="102"/>
      <c r="I187" s="102"/>
      <c r="J187" s="102"/>
      <c r="K187" s="102"/>
      <c r="L187" s="102"/>
      <c r="M187" s="102"/>
      <c r="N187" s="102"/>
      <c r="O187" s="102"/>
      <c r="P187" s="102"/>
      <c r="Q187" s="102"/>
      <c r="R187" s="102"/>
      <c r="S187" s="102"/>
      <c r="T187" s="102"/>
      <c r="U187" s="102"/>
    </row>
    <row r="188" spans="1:21" ht="20" customHeight="1">
      <c r="A188" s="102"/>
      <c r="B188" s="102"/>
      <c r="C188" s="102"/>
      <c r="D188" s="102"/>
      <c r="E188" s="102"/>
      <c r="F188" s="102"/>
      <c r="G188" s="102"/>
      <c r="H188" s="102"/>
      <c r="I188" s="102"/>
      <c r="J188" s="102"/>
      <c r="K188" s="102"/>
      <c r="L188" s="102"/>
      <c r="M188" s="102"/>
      <c r="N188" s="102"/>
      <c r="O188" s="102"/>
      <c r="P188" s="102"/>
      <c r="Q188" s="102"/>
      <c r="R188" s="102"/>
      <c r="S188" s="102"/>
      <c r="T188" s="102"/>
      <c r="U188" s="102"/>
    </row>
    <row r="189" spans="1:21" ht="20" customHeight="1">
      <c r="A189" s="102"/>
      <c r="B189" s="102"/>
      <c r="C189" s="102"/>
      <c r="D189" s="102"/>
      <c r="E189" s="102"/>
      <c r="F189" s="102"/>
      <c r="G189" s="102"/>
      <c r="H189" s="102"/>
      <c r="I189" s="102"/>
      <c r="J189" s="102"/>
      <c r="K189" s="102"/>
      <c r="L189" s="102"/>
      <c r="M189" s="102"/>
      <c r="N189" s="102"/>
      <c r="O189" s="102"/>
      <c r="P189" s="102"/>
      <c r="Q189" s="102"/>
      <c r="R189" s="102"/>
      <c r="S189" s="102"/>
      <c r="T189" s="102"/>
      <c r="U189" s="102"/>
    </row>
    <row r="190" spans="1:21" ht="20" customHeight="1">
      <c r="A190" s="102"/>
      <c r="B190" s="102"/>
      <c r="C190" s="102"/>
      <c r="D190" s="102"/>
      <c r="E190" s="102"/>
      <c r="F190" s="102"/>
      <c r="G190" s="102"/>
      <c r="H190" s="102"/>
      <c r="I190" s="102"/>
      <c r="J190" s="102"/>
      <c r="K190" s="102"/>
      <c r="L190" s="102"/>
      <c r="M190" s="102"/>
      <c r="N190" s="102"/>
      <c r="O190" s="102"/>
      <c r="P190" s="102"/>
      <c r="Q190" s="102"/>
      <c r="R190" s="102"/>
      <c r="S190" s="102"/>
      <c r="T190" s="102"/>
      <c r="U190" s="102"/>
    </row>
    <row r="191" spans="1:21" ht="20" customHeight="1">
      <c r="A191" s="102"/>
      <c r="B191" s="102"/>
      <c r="C191" s="102"/>
      <c r="D191" s="102"/>
      <c r="E191" s="102"/>
      <c r="F191" s="102"/>
      <c r="G191" s="102"/>
      <c r="H191" s="102"/>
      <c r="I191" s="102"/>
      <c r="J191" s="102"/>
      <c r="K191" s="102"/>
      <c r="L191" s="102"/>
      <c r="M191" s="102"/>
      <c r="N191" s="102"/>
      <c r="O191" s="102"/>
      <c r="P191" s="102"/>
      <c r="Q191" s="102"/>
      <c r="R191" s="102"/>
      <c r="S191" s="102"/>
      <c r="T191" s="102"/>
      <c r="U191" s="102"/>
    </row>
    <row r="192" spans="1:21" ht="20" customHeight="1">
      <c r="A192" s="102"/>
      <c r="B192" s="102"/>
      <c r="C192" s="102"/>
      <c r="D192" s="102"/>
      <c r="E192" s="102"/>
      <c r="F192" s="102"/>
      <c r="G192" s="102"/>
      <c r="H192" s="102"/>
      <c r="I192" s="102"/>
      <c r="J192" s="102"/>
      <c r="K192" s="102"/>
      <c r="L192" s="102"/>
      <c r="M192" s="102"/>
      <c r="N192" s="102"/>
      <c r="O192" s="102"/>
      <c r="P192" s="102"/>
      <c r="Q192" s="102"/>
      <c r="R192" s="102"/>
      <c r="S192" s="102"/>
      <c r="T192" s="102"/>
      <c r="U192" s="102"/>
    </row>
    <row r="193" spans="1:21" ht="20" customHeight="1">
      <c r="A193" s="102"/>
      <c r="B193" s="102"/>
      <c r="C193" s="102"/>
      <c r="D193" s="102"/>
      <c r="E193" s="102"/>
      <c r="F193" s="102"/>
      <c r="G193" s="102"/>
      <c r="H193" s="102"/>
      <c r="I193" s="102"/>
      <c r="J193" s="102"/>
      <c r="K193" s="102"/>
      <c r="L193" s="102"/>
      <c r="M193" s="102"/>
      <c r="N193" s="102"/>
      <c r="O193" s="102"/>
      <c r="P193" s="102"/>
      <c r="Q193" s="102"/>
      <c r="R193" s="102"/>
      <c r="S193" s="102"/>
      <c r="T193" s="102"/>
      <c r="U193" s="102"/>
    </row>
    <row r="194" spans="1:21" ht="20" customHeight="1"/>
    <row r="195" spans="1:21" ht="20" customHeight="1"/>
    <row r="196" spans="1:21" ht="20" customHeight="1"/>
    <row r="197" spans="1:21" ht="20" customHeight="1"/>
    <row r="198" spans="1:21" ht="20" customHeight="1"/>
    <row r="199" spans="1:21" ht="20" customHeight="1"/>
    <row r="200" spans="1:21" ht="20" customHeight="1"/>
    <row r="201" spans="1:21" ht="20" customHeight="1"/>
    <row r="202" spans="1:21" ht="20" customHeight="1"/>
    <row r="203" spans="1:21" ht="20" customHeight="1"/>
    <row r="204" spans="1:21" ht="20" customHeight="1"/>
    <row r="205" spans="1:21" ht="20" customHeight="1"/>
    <row r="206" spans="1:21" ht="20" customHeight="1"/>
    <row r="207" spans="1:21" ht="20" customHeight="1"/>
    <row r="208" spans="1:21" ht="20" customHeight="1"/>
    <row r="209" ht="20" customHeight="1"/>
    <row r="210" ht="20" customHeight="1"/>
    <row r="211" ht="20" customHeight="1"/>
    <row r="212" ht="20" customHeight="1"/>
    <row r="213" ht="20" customHeight="1"/>
    <row r="214" ht="20" customHeight="1"/>
    <row r="215" ht="20" customHeight="1"/>
    <row r="216" ht="20" customHeight="1"/>
    <row r="217" ht="20" customHeight="1"/>
    <row r="218" ht="20" customHeight="1"/>
    <row r="219" ht="20" customHeight="1"/>
    <row r="220" ht="20" customHeight="1"/>
    <row r="221" ht="20" customHeight="1"/>
    <row r="222" ht="20" customHeight="1"/>
    <row r="223" ht="20" customHeight="1"/>
    <row r="224" ht="20" customHeight="1"/>
    <row r="225" ht="20" customHeight="1"/>
    <row r="226" ht="20" customHeight="1"/>
    <row r="227" ht="20" customHeight="1"/>
    <row r="228" ht="20" customHeight="1"/>
    <row r="229" ht="20" customHeight="1"/>
    <row r="230" ht="20" customHeight="1"/>
    <row r="231" ht="20" customHeight="1"/>
    <row r="232" ht="20" customHeight="1"/>
    <row r="233" ht="20" customHeight="1"/>
    <row r="234" ht="20" customHeight="1"/>
    <row r="235" ht="20" customHeight="1"/>
    <row r="236" ht="20" customHeight="1"/>
    <row r="237" ht="20" customHeight="1"/>
    <row r="238" ht="20" customHeight="1"/>
    <row r="239" ht="20" customHeight="1"/>
    <row r="240" ht="20" customHeight="1"/>
    <row r="241" ht="20" customHeight="1"/>
    <row r="242" ht="20" customHeight="1"/>
    <row r="243" ht="20" customHeight="1"/>
    <row r="244" ht="20" customHeight="1"/>
    <row r="245" ht="20" customHeight="1"/>
    <row r="246" ht="20" customHeight="1"/>
    <row r="247" ht="20" customHeight="1"/>
    <row r="248" ht="20" customHeight="1"/>
    <row r="249" ht="20" customHeight="1"/>
    <row r="250" ht="20" customHeight="1"/>
    <row r="251" ht="20" customHeight="1"/>
    <row r="252" ht="20" customHeight="1"/>
    <row r="253" ht="20" customHeight="1"/>
    <row r="254" ht="20" customHeight="1"/>
    <row r="255" ht="20" customHeight="1"/>
    <row r="256" ht="20" customHeight="1"/>
    <row r="257" ht="20" customHeight="1"/>
    <row r="258" ht="20" customHeight="1"/>
    <row r="259" ht="20" customHeight="1"/>
    <row r="260" ht="20" customHeight="1"/>
    <row r="261" ht="20" customHeight="1"/>
    <row r="262" ht="20" customHeight="1"/>
    <row r="263" ht="20" customHeight="1"/>
    <row r="264" ht="20" customHeight="1"/>
    <row r="265" ht="20" customHeight="1"/>
    <row r="266" ht="20" customHeight="1"/>
    <row r="267" ht="20" customHeight="1"/>
    <row r="268" ht="20" customHeight="1"/>
    <row r="269" ht="20" customHeight="1"/>
    <row r="270" ht="20" customHeight="1"/>
    <row r="271" ht="20" customHeight="1"/>
    <row r="272" ht="20" customHeight="1"/>
    <row r="273" ht="20" customHeight="1"/>
    <row r="274" ht="20" customHeight="1"/>
    <row r="275" ht="20" customHeight="1"/>
    <row r="276" ht="20" customHeight="1"/>
    <row r="277" ht="20" customHeight="1"/>
    <row r="278" ht="20" customHeight="1"/>
    <row r="279" ht="20" customHeight="1"/>
    <row r="280" ht="20" customHeight="1"/>
    <row r="281" ht="20" customHeight="1"/>
    <row r="282" ht="20" customHeight="1"/>
    <row r="283" ht="20" customHeight="1"/>
    <row r="284" ht="20" customHeight="1"/>
    <row r="285" ht="20" customHeight="1"/>
    <row r="286" ht="20" customHeight="1"/>
    <row r="287" ht="20" customHeight="1"/>
    <row r="288" ht="20" customHeight="1"/>
    <row r="289" ht="20" customHeight="1"/>
    <row r="290" ht="20" customHeight="1"/>
    <row r="291" ht="20" customHeight="1"/>
    <row r="292" ht="20" customHeight="1"/>
    <row r="293" ht="20" customHeight="1"/>
    <row r="294" ht="20" customHeight="1"/>
    <row r="295" ht="20" customHeight="1"/>
    <row r="296" ht="20" customHeight="1"/>
    <row r="297" ht="20" customHeight="1"/>
    <row r="298" ht="20" customHeight="1"/>
    <row r="299" ht="20" customHeight="1"/>
    <row r="300" ht="20" customHeight="1"/>
    <row r="301" ht="20" customHeight="1"/>
    <row r="302" ht="20" customHeight="1"/>
    <row r="303" ht="20" customHeight="1"/>
    <row r="304" ht="20" customHeight="1"/>
    <row r="305" ht="20" customHeight="1"/>
    <row r="306" ht="20" customHeight="1"/>
    <row r="307" ht="20" customHeight="1"/>
    <row r="308" ht="20" customHeight="1"/>
    <row r="309" ht="20" customHeight="1"/>
    <row r="310" ht="20" customHeight="1"/>
    <row r="311" ht="20" customHeight="1"/>
    <row r="312" ht="20" customHeight="1"/>
    <row r="313" ht="20" customHeight="1"/>
    <row r="314" ht="20" customHeight="1"/>
    <row r="315" ht="20" customHeight="1"/>
    <row r="316" ht="20" customHeight="1"/>
    <row r="317" ht="20" customHeight="1"/>
    <row r="318" ht="20" customHeight="1"/>
    <row r="319" ht="20" customHeight="1"/>
    <row r="320" ht="20" customHeight="1"/>
    <row r="321" ht="20" customHeight="1"/>
    <row r="322" ht="20" customHeight="1"/>
    <row r="323" ht="20" customHeight="1"/>
    <row r="324" ht="20" customHeight="1"/>
    <row r="325" ht="20" customHeight="1"/>
    <row r="326" ht="20" customHeight="1"/>
    <row r="327" ht="20" customHeight="1"/>
    <row r="328" ht="20" customHeight="1"/>
    <row r="329" ht="20" customHeight="1"/>
    <row r="330" ht="20" customHeight="1"/>
    <row r="331" ht="20" customHeight="1"/>
    <row r="332" ht="20" customHeight="1"/>
    <row r="333" ht="20" customHeight="1"/>
    <row r="334" ht="20" customHeight="1"/>
    <row r="335" ht="20" customHeight="1"/>
    <row r="336" ht="20" customHeight="1"/>
    <row r="337" ht="20" customHeight="1"/>
    <row r="338" ht="20" customHeight="1"/>
    <row r="339" ht="20" customHeight="1"/>
    <row r="340" ht="20" customHeight="1"/>
    <row r="341" ht="20" customHeight="1"/>
    <row r="342" ht="20" customHeight="1"/>
    <row r="343" ht="20" customHeight="1"/>
    <row r="344" ht="20" customHeight="1"/>
    <row r="345" ht="20" customHeight="1"/>
    <row r="346" ht="20" customHeight="1"/>
    <row r="347" ht="20" customHeight="1"/>
    <row r="348" ht="20" customHeight="1"/>
    <row r="349" ht="20" customHeight="1"/>
    <row r="350" ht="20" customHeight="1"/>
    <row r="351" ht="20" customHeight="1"/>
    <row r="352" ht="20" customHeight="1"/>
    <row r="353" ht="20" customHeight="1"/>
    <row r="354" ht="20" customHeight="1"/>
    <row r="355" ht="20" customHeight="1"/>
    <row r="356" ht="20" customHeight="1"/>
    <row r="357" ht="20" customHeight="1"/>
    <row r="358" ht="20" customHeight="1"/>
    <row r="359" ht="20" customHeight="1"/>
    <row r="360" ht="20" customHeight="1"/>
    <row r="361" ht="20" customHeight="1"/>
    <row r="362" ht="20" customHeight="1"/>
    <row r="363" ht="20" customHeight="1"/>
    <row r="364" ht="20" customHeight="1"/>
    <row r="365" ht="20" customHeight="1"/>
    <row r="366" ht="20" customHeight="1"/>
    <row r="367" ht="20" customHeight="1"/>
    <row r="368" ht="20" customHeight="1"/>
    <row r="369" ht="20" customHeight="1"/>
    <row r="370" ht="20" customHeight="1"/>
    <row r="371" ht="20" customHeight="1"/>
    <row r="372" ht="20" customHeight="1"/>
    <row r="373" ht="20" customHeight="1"/>
    <row r="374" ht="20" customHeight="1"/>
    <row r="375" ht="20" customHeight="1"/>
    <row r="376" ht="20" customHeight="1"/>
    <row r="377" ht="20" customHeight="1"/>
    <row r="378" ht="20" customHeight="1"/>
    <row r="379" ht="20" customHeight="1"/>
    <row r="380" ht="20" customHeight="1"/>
    <row r="381" ht="20" customHeight="1"/>
    <row r="382" ht="20" customHeight="1"/>
    <row r="383" ht="20" customHeight="1"/>
    <row r="384" ht="20" customHeight="1"/>
    <row r="385" ht="20" customHeight="1"/>
    <row r="386" ht="20" customHeight="1"/>
    <row r="387" ht="20" customHeight="1"/>
    <row r="388" ht="20" customHeight="1"/>
    <row r="389" ht="20" customHeight="1"/>
    <row r="390" ht="20" customHeight="1"/>
    <row r="391" ht="20" customHeight="1"/>
    <row r="392" ht="20" customHeight="1"/>
    <row r="393" ht="20" customHeight="1"/>
    <row r="394" ht="20" customHeight="1"/>
    <row r="395" ht="20" customHeight="1"/>
    <row r="396" ht="20" customHeight="1"/>
    <row r="397" ht="20" customHeight="1"/>
    <row r="398" ht="20" customHeight="1"/>
    <row r="399" ht="20" customHeight="1"/>
    <row r="400" ht="20" customHeight="1"/>
    <row r="401" ht="20" customHeight="1"/>
    <row r="402" ht="20" customHeight="1"/>
    <row r="403" ht="20" customHeight="1"/>
    <row r="404" ht="20" customHeight="1"/>
    <row r="405" ht="20" customHeight="1"/>
    <row r="406" ht="20" customHeight="1"/>
    <row r="407" ht="20" customHeight="1"/>
    <row r="408" ht="20" customHeight="1"/>
    <row r="409" ht="20" customHeight="1"/>
    <row r="410" ht="20" customHeight="1"/>
    <row r="411" ht="20" customHeight="1"/>
    <row r="412" ht="20" customHeight="1"/>
    <row r="413" ht="20" customHeight="1"/>
    <row r="414" ht="20" customHeight="1"/>
    <row r="415" ht="20" customHeight="1"/>
    <row r="416" ht="20" customHeight="1"/>
    <row r="417" ht="20" customHeight="1"/>
    <row r="418" ht="20" customHeight="1"/>
    <row r="419" ht="20" customHeight="1"/>
    <row r="420" ht="20" customHeight="1"/>
    <row r="421" ht="20" customHeight="1"/>
    <row r="422" ht="20" customHeight="1"/>
    <row r="423" ht="20" customHeight="1"/>
    <row r="424" ht="20" customHeight="1"/>
    <row r="425" ht="20" customHeight="1"/>
    <row r="426" ht="20" customHeight="1"/>
    <row r="427" ht="20" customHeight="1"/>
    <row r="428" ht="20" customHeight="1"/>
    <row r="429" ht="20" customHeight="1"/>
    <row r="430" ht="20" customHeight="1"/>
    <row r="431" ht="20" customHeight="1"/>
    <row r="432" ht="20" customHeight="1"/>
    <row r="433" ht="20" customHeight="1"/>
    <row r="434" ht="20" customHeight="1"/>
    <row r="435" ht="20" customHeight="1"/>
    <row r="436" ht="20" customHeight="1"/>
    <row r="437" ht="20" customHeight="1"/>
    <row r="438" ht="20" customHeight="1"/>
    <row r="439" ht="20" customHeight="1"/>
    <row r="440" ht="20" customHeight="1"/>
  </sheetData>
  <mergeCells count="104">
    <mergeCell ref="B31:F31"/>
    <mergeCell ref="I37:M37"/>
    <mergeCell ref="B23:F23"/>
    <mergeCell ref="I23:M23"/>
    <mergeCell ref="P23:T23"/>
    <mergeCell ref="P25:T25"/>
    <mergeCell ref="P24:T24"/>
    <mergeCell ref="I25:M25"/>
    <mergeCell ref="B36:F36"/>
    <mergeCell ref="I36:M36"/>
    <mergeCell ref="P36:T36"/>
    <mergeCell ref="B24:F24"/>
    <mergeCell ref="B30:F30"/>
    <mergeCell ref="I26:M26"/>
    <mergeCell ref="P26:T26"/>
    <mergeCell ref="I35:M35"/>
    <mergeCell ref="P35:T35"/>
    <mergeCell ref="I30:M30"/>
    <mergeCell ref="I32:M32"/>
    <mergeCell ref="P32:T32"/>
    <mergeCell ref="I33:M33"/>
    <mergeCell ref="P33:T33"/>
    <mergeCell ref="P27:T27"/>
    <mergeCell ref="P31:T31"/>
    <mergeCell ref="A21:F21"/>
    <mergeCell ref="A10:B10"/>
    <mergeCell ref="A17:B17"/>
    <mergeCell ref="A18:B18"/>
    <mergeCell ref="B22:F22"/>
    <mergeCell ref="A16:B16"/>
    <mergeCell ref="B25:F25"/>
    <mergeCell ref="B26:F26"/>
    <mergeCell ref="B29:F29"/>
    <mergeCell ref="I28:M28"/>
    <mergeCell ref="P28:T28"/>
    <mergeCell ref="H18:I18"/>
    <mergeCell ref="H20:I20"/>
    <mergeCell ref="O16:P16"/>
    <mergeCell ref="O17:P17"/>
    <mergeCell ref="O18:P18"/>
    <mergeCell ref="O20:P20"/>
    <mergeCell ref="H21:M21"/>
    <mergeCell ref="O21:T21"/>
    <mergeCell ref="I22:M22"/>
    <mergeCell ref="P22:T22"/>
    <mergeCell ref="I31:M31"/>
    <mergeCell ref="I27:M27"/>
    <mergeCell ref="I24:M24"/>
    <mergeCell ref="I29:M29"/>
    <mergeCell ref="P30:T30"/>
    <mergeCell ref="P29:T29"/>
    <mergeCell ref="H14:I14"/>
    <mergeCell ref="A1:F1"/>
    <mergeCell ref="H1:M1"/>
    <mergeCell ref="O1:T1"/>
    <mergeCell ref="A3:F3"/>
    <mergeCell ref="H3:M3"/>
    <mergeCell ref="O3:T3"/>
    <mergeCell ref="A6:B6"/>
    <mergeCell ref="O10:P10"/>
    <mergeCell ref="A11:B11"/>
    <mergeCell ref="O11:P11"/>
    <mergeCell ref="H8:I8"/>
    <mergeCell ref="O8:P8"/>
    <mergeCell ref="H9:I9"/>
    <mergeCell ref="O9:P9"/>
    <mergeCell ref="A7:B7"/>
    <mergeCell ref="A8:B8"/>
    <mergeCell ref="A9:B9"/>
    <mergeCell ref="O14:P14"/>
    <mergeCell ref="A4:C4"/>
    <mergeCell ref="B28:F28"/>
    <mergeCell ref="B27:F27"/>
    <mergeCell ref="H4:J4"/>
    <mergeCell ref="O4:Q4"/>
    <mergeCell ref="A20:B20"/>
    <mergeCell ref="H11:I11"/>
    <mergeCell ref="H19:I19"/>
    <mergeCell ref="O19:P19"/>
    <mergeCell ref="H10:I10"/>
    <mergeCell ref="H6:I6"/>
    <mergeCell ref="O6:P6"/>
    <mergeCell ref="H7:I7"/>
    <mergeCell ref="O7:P7"/>
    <mergeCell ref="H15:I15"/>
    <mergeCell ref="O15:P15"/>
    <mergeCell ref="H12:I12"/>
    <mergeCell ref="O12:P12"/>
    <mergeCell ref="H13:I13"/>
    <mergeCell ref="O13:P13"/>
    <mergeCell ref="H16:I16"/>
    <mergeCell ref="H17:I17"/>
    <mergeCell ref="A19:B19"/>
    <mergeCell ref="A39:F39"/>
    <mergeCell ref="H39:M39"/>
    <mergeCell ref="O39:T39"/>
    <mergeCell ref="B32:F32"/>
    <mergeCell ref="B37:F37"/>
    <mergeCell ref="B33:F33"/>
    <mergeCell ref="B34:F34"/>
    <mergeCell ref="B35:F35"/>
    <mergeCell ref="P37:T37"/>
    <mergeCell ref="I34:M34"/>
    <mergeCell ref="P34:T34"/>
  </mergeCells>
  <pageMargins left="0.23622047244094491" right="0.11811023622047245" top="0.70866141732283472" bottom="0.11811023622047245" header="0.31496062992125984" footer="0.11811023622047245"/>
  <pageSetup paperSize="9" scale="70" fitToHeight="2" orientation="landscape" r:id="rId1"/>
  <headerFooter>
    <oddHeader>&amp;C&amp;16Mandag</oddHeader>
  </headerFooter>
  <rowBreaks count="1" manualBreakCount="1">
    <brk id="38"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6">
    <tabColor theme="5"/>
  </sheetPr>
  <dimension ref="A1:X132"/>
  <sheetViews>
    <sheetView zoomScale="60" zoomScaleNormal="60" workbookViewId="0">
      <selection sqref="A1:F1"/>
    </sheetView>
  </sheetViews>
  <sheetFormatPr baseColWidth="10" defaultColWidth="8.83203125" defaultRowHeight="13"/>
  <cols>
    <col min="1" max="1" width="4.33203125" customWidth="1"/>
    <col min="2" max="2" width="30.6640625" customWidth="1"/>
    <col min="3" max="3" width="6.6640625" customWidth="1"/>
    <col min="4" max="4" width="7.6640625" customWidth="1"/>
    <col min="5" max="5" width="8.6640625" customWidth="1"/>
    <col min="6" max="6" width="7.6640625" customWidth="1"/>
    <col min="7" max="7" width="3.1640625" customWidth="1"/>
    <col min="8" max="8" width="4.33203125" customWidth="1"/>
    <col min="9" max="9" width="30.6640625" customWidth="1"/>
    <col min="10" max="10" width="6.6640625" customWidth="1"/>
    <col min="11" max="11" width="7.6640625" customWidth="1"/>
    <col min="12" max="12" width="8.6640625" customWidth="1"/>
    <col min="13" max="13" width="7.6640625" customWidth="1"/>
    <col min="14" max="14" width="3.1640625" customWidth="1"/>
    <col min="15" max="15" width="4.33203125" customWidth="1"/>
    <col min="16" max="16" width="30.6640625" customWidth="1"/>
    <col min="17" max="17" width="6.6640625" customWidth="1"/>
    <col min="18" max="18" width="7.6640625" customWidth="1"/>
    <col min="19" max="19" width="8.6640625" customWidth="1"/>
    <col min="20" max="20" width="7.6640625" customWidth="1"/>
  </cols>
  <sheetData>
    <row r="1" spans="1:24" ht="24">
      <c r="A1" s="347" t="s">
        <v>83</v>
      </c>
      <c r="B1" s="348"/>
      <c r="C1" s="348"/>
      <c r="D1" s="348"/>
      <c r="E1" s="348"/>
      <c r="F1" s="349"/>
      <c r="H1" s="347" t="s">
        <v>84</v>
      </c>
      <c r="I1" s="348"/>
      <c r="J1" s="348"/>
      <c r="K1" s="348"/>
      <c r="L1" s="348"/>
      <c r="M1" s="349"/>
      <c r="O1" s="347" t="s">
        <v>85</v>
      </c>
      <c r="P1" s="348"/>
      <c r="Q1" s="348"/>
      <c r="R1" s="348"/>
      <c r="S1" s="348"/>
      <c r="T1" s="349"/>
    </row>
    <row r="2" spans="1:24">
      <c r="A2" s="21"/>
      <c r="B2" s="102"/>
      <c r="C2" s="102"/>
      <c r="D2" s="102"/>
      <c r="E2" s="102"/>
      <c r="F2" s="22"/>
      <c r="H2" s="21"/>
      <c r="M2" s="22"/>
      <c r="O2" s="21"/>
      <c r="T2" s="22"/>
    </row>
    <row r="3" spans="1:24" ht="24">
      <c r="A3" s="350" t="s">
        <v>485</v>
      </c>
      <c r="B3" s="346"/>
      <c r="C3" s="346"/>
      <c r="D3" s="346"/>
      <c r="E3" s="346"/>
      <c r="F3" s="352"/>
      <c r="H3" s="350" t="s">
        <v>98</v>
      </c>
      <c r="I3" s="351"/>
      <c r="J3" s="351"/>
      <c r="K3" s="351"/>
      <c r="L3" s="351"/>
      <c r="M3" s="352"/>
      <c r="O3" s="350" t="s">
        <v>257</v>
      </c>
      <c r="P3" s="351"/>
      <c r="Q3" s="351"/>
      <c r="R3" s="351"/>
      <c r="S3" s="351"/>
      <c r="T3" s="352"/>
    </row>
    <row r="4" spans="1:24" ht="20">
      <c r="A4" s="316" t="s">
        <v>69</v>
      </c>
      <c r="B4" s="317"/>
      <c r="C4" s="317"/>
      <c r="D4" s="317"/>
      <c r="E4" s="103">
        <v>100</v>
      </c>
      <c r="F4" s="17" t="s">
        <v>70</v>
      </c>
      <c r="H4" s="316" t="s">
        <v>583</v>
      </c>
      <c r="I4" s="353"/>
      <c r="J4" s="353"/>
      <c r="K4" s="353"/>
      <c r="L4" s="16">
        <v>100</v>
      </c>
      <c r="M4" s="17" t="s">
        <v>70</v>
      </c>
      <c r="O4" s="21"/>
      <c r="T4" s="22"/>
    </row>
    <row r="5" spans="1:24" ht="20">
      <c r="A5" s="20" t="s">
        <v>82</v>
      </c>
      <c r="B5" s="116"/>
      <c r="C5" s="116">
        <v>1</v>
      </c>
      <c r="D5" s="116" t="s">
        <v>49</v>
      </c>
      <c r="E5" s="116">
        <f>Indkøbsliste!E4</f>
        <v>21</v>
      </c>
      <c r="F5" s="19" t="s">
        <v>49</v>
      </c>
      <c r="H5" s="20" t="s">
        <v>82</v>
      </c>
      <c r="I5" s="18"/>
      <c r="J5" s="18">
        <v>1</v>
      </c>
      <c r="K5" s="18" t="s">
        <v>49</v>
      </c>
      <c r="L5" s="18">
        <f>Indkøbsliste!E7</f>
        <v>0</v>
      </c>
      <c r="M5" s="19" t="s">
        <v>49</v>
      </c>
      <c r="O5" s="354" t="s">
        <v>82</v>
      </c>
      <c r="P5" s="355"/>
      <c r="Q5" s="18">
        <v>4</v>
      </c>
      <c r="R5" s="18" t="s">
        <v>49</v>
      </c>
      <c r="S5" s="18">
        <f>E5+L5</f>
        <v>21</v>
      </c>
      <c r="T5" s="19" t="s">
        <v>49</v>
      </c>
    </row>
    <row r="6" spans="1:24" ht="19">
      <c r="A6" s="265" t="s">
        <v>71</v>
      </c>
      <c r="B6" s="294"/>
      <c r="C6" s="149">
        <v>125</v>
      </c>
      <c r="D6" s="149" t="s">
        <v>50</v>
      </c>
      <c r="E6" s="117">
        <f>IF(ISBLANK(C6)," ",C6/$C$5*$E$5)</f>
        <v>2625</v>
      </c>
      <c r="F6" s="24" t="str">
        <f>IF(ISBLANK(D6)," ",D6)</f>
        <v>g</v>
      </c>
      <c r="G6" s="26"/>
      <c r="H6" s="263" t="s">
        <v>582</v>
      </c>
      <c r="I6" s="264"/>
      <c r="J6" s="151">
        <v>150</v>
      </c>
      <c r="K6" s="151" t="s">
        <v>50</v>
      </c>
      <c r="L6" s="23">
        <f>IF(ISBLANK(J6)," ",J6/$J$5*$L$5)</f>
        <v>0</v>
      </c>
      <c r="M6" s="24" t="str">
        <f>IF(ISBLANK(K6)," ",K6)</f>
        <v>g</v>
      </c>
      <c r="N6" s="26"/>
      <c r="O6" s="261" t="s">
        <v>255</v>
      </c>
      <c r="P6" s="262"/>
      <c r="Q6" s="151">
        <v>2</v>
      </c>
      <c r="R6" s="151" t="s">
        <v>51</v>
      </c>
      <c r="S6" s="63">
        <f>IF(ISBLANK(Q6)," ",Q6/$Q$5*$S$5)</f>
        <v>10.5</v>
      </c>
      <c r="T6" s="27" t="str">
        <f>IF(ISBLANK(R6)," ",R6)</f>
        <v>dl</v>
      </c>
    </row>
    <row r="7" spans="1:24" ht="19">
      <c r="A7" s="265" t="s">
        <v>341</v>
      </c>
      <c r="B7" s="294"/>
      <c r="C7" s="149">
        <v>30</v>
      </c>
      <c r="D7" s="149" t="s">
        <v>50</v>
      </c>
      <c r="E7" s="117">
        <f t="shared" ref="E7:E9" si="0">IF(ISBLANK(C7)," ",C7/$C$5*$E$5)</f>
        <v>630</v>
      </c>
      <c r="F7" s="24" t="str">
        <f t="shared" ref="F7:F9" si="1">IF(ISBLANK(D7)," ",D7)</f>
        <v>g</v>
      </c>
      <c r="G7" s="26"/>
      <c r="H7" s="265" t="s">
        <v>341</v>
      </c>
      <c r="I7" s="294"/>
      <c r="J7" s="149">
        <v>30</v>
      </c>
      <c r="K7" s="149" t="s">
        <v>50</v>
      </c>
      <c r="L7" s="23">
        <f t="shared" ref="L7:L15" si="2">IF(ISBLANK(J7)," ",J7/$J$5*$L$5)</f>
        <v>0</v>
      </c>
      <c r="M7" s="24" t="str">
        <f t="shared" ref="M7:M13" si="3">IF(ISBLANK(K7)," ",K7)</f>
        <v>g</v>
      </c>
      <c r="N7" s="26"/>
      <c r="O7" s="261" t="s">
        <v>46</v>
      </c>
      <c r="P7" s="262"/>
      <c r="Q7" s="151">
        <v>2</v>
      </c>
      <c r="R7" s="151" t="s">
        <v>27</v>
      </c>
      <c r="S7" s="63">
        <f t="shared" ref="S7:S19" si="4">IF(ISBLANK(Q7)," ",Q7/$Q$5*$S$5)</f>
        <v>10.5</v>
      </c>
      <c r="T7" s="27" t="str">
        <f t="shared" ref="T7:T20" si="5">IF(ISBLANK(R7)," ",R7)</f>
        <v>stk</v>
      </c>
    </row>
    <row r="8" spans="1:24" ht="19">
      <c r="A8" s="265" t="s">
        <v>77</v>
      </c>
      <c r="B8" s="294"/>
      <c r="C8" s="149">
        <v>1</v>
      </c>
      <c r="D8" s="149" t="s">
        <v>56</v>
      </c>
      <c r="E8" s="117">
        <f t="shared" si="0"/>
        <v>21</v>
      </c>
      <c r="F8" s="24" t="str">
        <f t="shared" si="1"/>
        <v>fed</v>
      </c>
      <c r="G8" s="26"/>
      <c r="H8" s="265" t="s">
        <v>77</v>
      </c>
      <c r="I8" s="294"/>
      <c r="J8" s="149">
        <v>1</v>
      </c>
      <c r="K8" s="149" t="s">
        <v>56</v>
      </c>
      <c r="L8" s="23">
        <f t="shared" si="2"/>
        <v>0</v>
      </c>
      <c r="M8" s="24" t="str">
        <f t="shared" si="3"/>
        <v>fed</v>
      </c>
      <c r="N8" s="26"/>
      <c r="O8" s="261" t="s">
        <v>256</v>
      </c>
      <c r="P8" s="262"/>
      <c r="Q8" s="151">
        <v>2</v>
      </c>
      <c r="R8" s="151" t="s">
        <v>107</v>
      </c>
      <c r="S8" s="63">
        <f t="shared" si="4"/>
        <v>10.5</v>
      </c>
      <c r="T8" s="27" t="str">
        <f t="shared" si="5"/>
        <v>spsk</v>
      </c>
    </row>
    <row r="9" spans="1:24" ht="19">
      <c r="A9" s="265" t="s">
        <v>477</v>
      </c>
      <c r="B9" s="294"/>
      <c r="C9" s="149"/>
      <c r="D9" s="149"/>
      <c r="E9" s="117" t="str">
        <f t="shared" si="0"/>
        <v xml:space="preserve"> </v>
      </c>
      <c r="F9" s="24" t="str">
        <f t="shared" si="1"/>
        <v xml:space="preserve"> </v>
      </c>
      <c r="G9" s="26"/>
      <c r="H9" s="265" t="s">
        <v>477</v>
      </c>
      <c r="I9" s="294"/>
      <c r="J9" s="149"/>
      <c r="K9" s="149"/>
      <c r="L9" s="23" t="str">
        <f t="shared" si="2"/>
        <v xml:space="preserve"> </v>
      </c>
      <c r="M9" s="24" t="str">
        <f t="shared" si="3"/>
        <v xml:space="preserve"> </v>
      </c>
      <c r="N9" s="26"/>
      <c r="O9" s="261"/>
      <c r="P9" s="262"/>
      <c r="Q9" s="151"/>
      <c r="R9" s="151"/>
      <c r="S9" s="63" t="str">
        <f t="shared" si="4"/>
        <v xml:space="preserve"> </v>
      </c>
      <c r="T9" s="27" t="str">
        <f t="shared" si="5"/>
        <v xml:space="preserve"> </v>
      </c>
    </row>
    <row r="10" spans="1:24" ht="19">
      <c r="A10" s="213" t="s">
        <v>31</v>
      </c>
      <c r="B10" s="213"/>
      <c r="C10" s="203">
        <v>0.25</v>
      </c>
      <c r="D10" s="203" t="s">
        <v>62</v>
      </c>
      <c r="E10" s="117">
        <f t="shared" ref="E10:E20" si="6">IF(ISBLANK(C10)," ",C10/$C$5*$E$5)</f>
        <v>5.25</v>
      </c>
      <c r="F10" s="24" t="str">
        <f t="shared" ref="F10:F20" si="7">IF(ISBLANK(D10)," ",D10)</f>
        <v>tsk</v>
      </c>
      <c r="G10" s="26"/>
      <c r="H10" s="115" t="s">
        <v>31</v>
      </c>
      <c r="I10" s="115"/>
      <c r="J10" s="154">
        <v>0.25</v>
      </c>
      <c r="K10" s="154" t="s">
        <v>62</v>
      </c>
      <c r="L10" s="23">
        <f t="shared" si="2"/>
        <v>0</v>
      </c>
      <c r="M10" s="24" t="str">
        <f t="shared" si="3"/>
        <v>tsk</v>
      </c>
      <c r="N10" s="26"/>
      <c r="O10" s="261"/>
      <c r="P10" s="262"/>
      <c r="Q10" s="151"/>
      <c r="R10" s="151"/>
      <c r="S10" s="63" t="str">
        <f t="shared" si="4"/>
        <v xml:space="preserve"> </v>
      </c>
      <c r="T10" s="27" t="str">
        <f t="shared" si="5"/>
        <v xml:space="preserve"> </v>
      </c>
    </row>
    <row r="11" spans="1:24" ht="19">
      <c r="A11" s="213" t="s">
        <v>75</v>
      </c>
      <c r="B11" s="214"/>
      <c r="C11" s="150">
        <v>5</v>
      </c>
      <c r="D11" s="149" t="s">
        <v>76</v>
      </c>
      <c r="E11" s="117">
        <f t="shared" si="6"/>
        <v>105</v>
      </c>
      <c r="F11" s="24" t="str">
        <f t="shared" si="7"/>
        <v>frø</v>
      </c>
      <c r="G11" s="26"/>
      <c r="H11" s="115" t="s">
        <v>75</v>
      </c>
      <c r="I11" s="118"/>
      <c r="J11" s="150">
        <v>5</v>
      </c>
      <c r="K11" s="149" t="s">
        <v>76</v>
      </c>
      <c r="L11" s="23">
        <f t="shared" si="2"/>
        <v>0</v>
      </c>
      <c r="M11" s="24" t="str">
        <f t="shared" si="3"/>
        <v>frø</v>
      </c>
      <c r="N11" s="26"/>
      <c r="O11" s="261"/>
      <c r="P11" s="262"/>
      <c r="Q11" s="151"/>
      <c r="R11" s="151"/>
      <c r="S11" s="63" t="str">
        <f t="shared" si="4"/>
        <v xml:space="preserve"> </v>
      </c>
      <c r="T11" s="27" t="str">
        <f t="shared" si="5"/>
        <v xml:space="preserve"> </v>
      </c>
    </row>
    <row r="12" spans="1:24" ht="19">
      <c r="A12" s="213" t="s">
        <v>74</v>
      </c>
      <c r="B12" s="214"/>
      <c r="C12" s="203">
        <v>0.25</v>
      </c>
      <c r="D12" s="203" t="s">
        <v>27</v>
      </c>
      <c r="E12" s="117">
        <f t="shared" si="6"/>
        <v>5.25</v>
      </c>
      <c r="F12" s="24" t="str">
        <f t="shared" si="7"/>
        <v>stk</v>
      </c>
      <c r="G12" s="26"/>
      <c r="H12" s="115" t="s">
        <v>74</v>
      </c>
      <c r="I12" s="118"/>
      <c r="J12" s="154">
        <v>0.25</v>
      </c>
      <c r="K12" s="154" t="s">
        <v>27</v>
      </c>
      <c r="L12" s="23">
        <f t="shared" si="2"/>
        <v>0</v>
      </c>
      <c r="M12" s="24" t="str">
        <f t="shared" si="3"/>
        <v>stk</v>
      </c>
      <c r="N12" s="26"/>
      <c r="O12" s="261"/>
      <c r="P12" s="262"/>
      <c r="Q12" s="151"/>
      <c r="R12" s="151"/>
      <c r="S12" s="63" t="str">
        <f t="shared" si="4"/>
        <v xml:space="preserve"> </v>
      </c>
      <c r="T12" s="27" t="str">
        <f t="shared" si="5"/>
        <v xml:space="preserve"> </v>
      </c>
    </row>
    <row r="13" spans="1:24" ht="19">
      <c r="A13" s="213" t="s">
        <v>78</v>
      </c>
      <c r="B13" s="214"/>
      <c r="C13" s="150">
        <v>0.34</v>
      </c>
      <c r="D13" s="149" t="s">
        <v>55</v>
      </c>
      <c r="E13" s="117">
        <f t="shared" si="6"/>
        <v>7.1400000000000006</v>
      </c>
      <c r="F13" s="24" t="str">
        <f t="shared" si="7"/>
        <v>ds</v>
      </c>
      <c r="G13" s="26"/>
      <c r="H13" s="115" t="s">
        <v>78</v>
      </c>
      <c r="I13" s="118"/>
      <c r="J13" s="150">
        <v>0.34</v>
      </c>
      <c r="K13" s="149" t="s">
        <v>55</v>
      </c>
      <c r="L13" s="23">
        <f t="shared" si="2"/>
        <v>0</v>
      </c>
      <c r="M13" s="24" t="str">
        <f t="shared" si="3"/>
        <v>ds</v>
      </c>
      <c r="N13" s="26"/>
      <c r="O13" s="261"/>
      <c r="P13" s="262"/>
      <c r="Q13" s="151"/>
      <c r="R13" s="151"/>
      <c r="S13" s="63" t="str">
        <f t="shared" si="4"/>
        <v xml:space="preserve"> </v>
      </c>
      <c r="T13" s="27" t="str">
        <f t="shared" si="5"/>
        <v xml:space="preserve"> </v>
      </c>
    </row>
    <row r="14" spans="1:24" ht="19">
      <c r="A14" s="213" t="s">
        <v>483</v>
      </c>
      <c r="B14" s="214"/>
      <c r="C14" s="150">
        <v>0.25</v>
      </c>
      <c r="D14" s="149" t="s">
        <v>27</v>
      </c>
      <c r="E14" s="117">
        <f t="shared" si="6"/>
        <v>5.25</v>
      </c>
      <c r="F14" s="24" t="str">
        <f t="shared" si="7"/>
        <v>stk</v>
      </c>
      <c r="G14" s="26"/>
      <c r="H14" s="115" t="s">
        <v>483</v>
      </c>
      <c r="I14" s="118"/>
      <c r="J14" s="150">
        <v>0.25</v>
      </c>
      <c r="K14" s="149" t="s">
        <v>27</v>
      </c>
      <c r="L14" s="23">
        <f t="shared" si="2"/>
        <v>0</v>
      </c>
      <c r="M14" s="27"/>
      <c r="N14" s="26"/>
      <c r="O14" s="261"/>
      <c r="P14" s="262"/>
      <c r="Q14" s="151"/>
      <c r="R14" s="151"/>
      <c r="S14" s="63" t="str">
        <f t="shared" si="4"/>
        <v xml:space="preserve"> </v>
      </c>
      <c r="T14" s="27" t="str">
        <f t="shared" si="5"/>
        <v xml:space="preserve"> </v>
      </c>
    </row>
    <row r="15" spans="1:24" ht="19">
      <c r="A15" s="265" t="s">
        <v>594</v>
      </c>
      <c r="B15" s="294"/>
      <c r="C15" s="149">
        <v>0.2</v>
      </c>
      <c r="D15" s="149" t="s">
        <v>27</v>
      </c>
      <c r="E15" s="117">
        <f t="shared" si="6"/>
        <v>4.2</v>
      </c>
      <c r="F15" s="24" t="str">
        <f t="shared" si="7"/>
        <v>stk</v>
      </c>
      <c r="G15" s="26"/>
      <c r="H15" s="265" t="s">
        <v>73</v>
      </c>
      <c r="I15" s="294"/>
      <c r="J15" s="149">
        <v>0.2</v>
      </c>
      <c r="K15" s="149" t="s">
        <v>27</v>
      </c>
      <c r="L15" s="23">
        <f t="shared" si="2"/>
        <v>0</v>
      </c>
      <c r="M15" s="27" t="s">
        <v>51</v>
      </c>
      <c r="N15" s="26"/>
      <c r="O15" s="261"/>
      <c r="P15" s="262"/>
      <c r="Q15" s="151"/>
      <c r="R15" s="151"/>
      <c r="S15" s="63" t="str">
        <f t="shared" si="4"/>
        <v xml:space="preserve"> </v>
      </c>
      <c r="T15" s="27" t="str">
        <f t="shared" si="5"/>
        <v xml:space="preserve"> </v>
      </c>
    </row>
    <row r="16" spans="1:24" ht="19">
      <c r="A16" s="265" t="s">
        <v>72</v>
      </c>
      <c r="B16" s="294"/>
      <c r="C16" s="149">
        <v>0.2</v>
      </c>
      <c r="D16" s="149" t="s">
        <v>27</v>
      </c>
      <c r="E16" s="117">
        <f t="shared" si="6"/>
        <v>4.2</v>
      </c>
      <c r="F16" s="24" t="str">
        <f t="shared" si="7"/>
        <v>stk</v>
      </c>
      <c r="G16" s="26"/>
      <c r="H16" s="265" t="s">
        <v>72</v>
      </c>
      <c r="I16" s="294"/>
      <c r="J16" s="149">
        <v>0.2</v>
      </c>
      <c r="K16" s="149" t="s">
        <v>27</v>
      </c>
      <c r="L16" s="25"/>
      <c r="M16" s="27"/>
      <c r="N16" s="26"/>
      <c r="O16" s="261"/>
      <c r="P16" s="262"/>
      <c r="Q16" s="151"/>
      <c r="R16" s="151"/>
      <c r="S16" s="63" t="str">
        <f t="shared" si="4"/>
        <v xml:space="preserve"> </v>
      </c>
      <c r="T16" s="27" t="str">
        <f t="shared" si="5"/>
        <v xml:space="preserve"> </v>
      </c>
      <c r="X16" s="1" t="s">
        <v>484</v>
      </c>
    </row>
    <row r="17" spans="1:20" ht="19">
      <c r="A17" s="265" t="s">
        <v>59</v>
      </c>
      <c r="B17" s="294"/>
      <c r="C17" s="149">
        <v>0.75</v>
      </c>
      <c r="D17" s="149" t="s">
        <v>51</v>
      </c>
      <c r="E17" s="117">
        <f t="shared" si="6"/>
        <v>15.75</v>
      </c>
      <c r="F17" s="24" t="str">
        <f t="shared" si="7"/>
        <v>dl</v>
      </c>
      <c r="G17" s="26"/>
      <c r="H17" s="265" t="s">
        <v>59</v>
      </c>
      <c r="I17" s="294"/>
      <c r="J17" s="149">
        <v>0.75</v>
      </c>
      <c r="K17" s="149" t="s">
        <v>51</v>
      </c>
      <c r="L17" s="25"/>
      <c r="M17" s="27"/>
      <c r="N17" s="26"/>
      <c r="O17" s="261"/>
      <c r="P17" s="262"/>
      <c r="Q17" s="151"/>
      <c r="R17" s="151"/>
      <c r="S17" s="63" t="str">
        <f t="shared" si="4"/>
        <v xml:space="preserve"> </v>
      </c>
      <c r="T17" s="27" t="str">
        <f t="shared" si="5"/>
        <v xml:space="preserve"> </v>
      </c>
    </row>
    <row r="18" spans="1:20" ht="19">
      <c r="A18" s="265" t="s">
        <v>53</v>
      </c>
      <c r="B18" s="294"/>
      <c r="C18" s="117"/>
      <c r="D18" s="117"/>
      <c r="E18" s="117" t="str">
        <f t="shared" si="6"/>
        <v xml:space="preserve"> </v>
      </c>
      <c r="F18" s="24" t="str">
        <f t="shared" si="7"/>
        <v xml:space="preserve"> </v>
      </c>
      <c r="G18" s="26"/>
      <c r="H18" s="108"/>
      <c r="I18" s="109"/>
      <c r="J18" s="26"/>
      <c r="K18" s="26"/>
      <c r="L18" s="25"/>
      <c r="M18" s="27"/>
      <c r="N18" s="26"/>
      <c r="O18" s="261"/>
      <c r="P18" s="262"/>
      <c r="Q18" s="26"/>
      <c r="R18" s="26"/>
      <c r="S18" s="63" t="str">
        <f t="shared" si="4"/>
        <v xml:space="preserve"> </v>
      </c>
      <c r="T18" s="27" t="str">
        <f t="shared" si="5"/>
        <v xml:space="preserve"> </v>
      </c>
    </row>
    <row r="19" spans="1:20" ht="19">
      <c r="A19" s="265"/>
      <c r="B19" s="294"/>
      <c r="C19" s="117"/>
      <c r="D19" s="117"/>
      <c r="E19" s="117" t="str">
        <f t="shared" si="6"/>
        <v xml:space="preserve"> </v>
      </c>
      <c r="F19" s="24" t="str">
        <f t="shared" si="7"/>
        <v xml:space="preserve"> </v>
      </c>
      <c r="G19" s="26"/>
      <c r="H19" s="108"/>
      <c r="I19" s="109"/>
      <c r="J19" s="26"/>
      <c r="K19" s="26"/>
      <c r="L19" s="25"/>
      <c r="M19" s="27"/>
      <c r="N19" s="26"/>
      <c r="O19" s="261"/>
      <c r="P19" s="262"/>
      <c r="Q19" s="26"/>
      <c r="R19" s="26"/>
      <c r="S19" s="63" t="str">
        <f t="shared" si="4"/>
        <v xml:space="preserve"> </v>
      </c>
      <c r="T19" s="27" t="str">
        <f t="shared" si="5"/>
        <v xml:space="preserve"> </v>
      </c>
    </row>
    <row r="20" spans="1:20" ht="19">
      <c r="A20" s="265"/>
      <c r="B20" s="294"/>
      <c r="C20" s="117"/>
      <c r="D20" s="117"/>
      <c r="E20" s="117" t="str">
        <f t="shared" si="6"/>
        <v xml:space="preserve"> </v>
      </c>
      <c r="F20" s="24" t="str">
        <f t="shared" si="7"/>
        <v xml:space="preserve"> </v>
      </c>
      <c r="G20" s="26"/>
      <c r="H20" s="108"/>
      <c r="I20" s="109"/>
      <c r="J20" s="26"/>
      <c r="K20" s="26"/>
      <c r="L20" s="25"/>
      <c r="M20" s="27"/>
      <c r="N20" s="26"/>
      <c r="O20" s="261"/>
      <c r="P20" s="262"/>
      <c r="Q20" s="26"/>
      <c r="R20" s="26"/>
      <c r="S20" s="63" t="str">
        <f t="shared" ref="S20" si="8">IF(ISBLANK(Q20)," ",$S$5*Q20)</f>
        <v xml:space="preserve"> </v>
      </c>
      <c r="T20" s="27" t="str">
        <f t="shared" si="5"/>
        <v xml:space="preserve"> </v>
      </c>
    </row>
    <row r="21" spans="1:20" ht="19">
      <c r="A21" s="119" t="s">
        <v>64</v>
      </c>
      <c r="B21" s="120"/>
      <c r="C21" s="121"/>
      <c r="D21" s="121"/>
      <c r="E21" s="121"/>
      <c r="F21" s="122"/>
      <c r="G21" s="123"/>
      <c r="H21" s="119" t="s">
        <v>64</v>
      </c>
      <c r="I21" s="124"/>
      <c r="J21" s="125"/>
      <c r="K21" s="125"/>
      <c r="L21" s="125"/>
      <c r="M21" s="122"/>
      <c r="N21" s="123"/>
      <c r="O21" s="364" t="s">
        <v>64</v>
      </c>
      <c r="P21" s="365"/>
      <c r="Q21" s="365"/>
      <c r="R21" s="365"/>
      <c r="S21" s="365"/>
      <c r="T21" s="366"/>
    </row>
    <row r="22" spans="1:20" ht="20" customHeight="1">
      <c r="A22" s="126">
        <v>1</v>
      </c>
      <c r="B22" s="356" t="s">
        <v>250</v>
      </c>
      <c r="C22" s="356"/>
      <c r="D22" s="356"/>
      <c r="E22" s="356"/>
      <c r="F22" s="357"/>
      <c r="G22" s="123"/>
      <c r="H22" s="127">
        <v>1</v>
      </c>
      <c r="I22" s="356" t="s">
        <v>566</v>
      </c>
      <c r="J22" s="356"/>
      <c r="K22" s="356"/>
      <c r="L22" s="356"/>
      <c r="M22" s="357"/>
      <c r="N22" s="123"/>
      <c r="O22" s="127">
        <v>1</v>
      </c>
      <c r="P22" s="252" t="s">
        <v>251</v>
      </c>
      <c r="Q22" s="252"/>
      <c r="R22" s="252"/>
      <c r="S22" s="252"/>
      <c r="T22" s="253"/>
    </row>
    <row r="23" spans="1:20" ht="20" customHeight="1">
      <c r="A23" s="127">
        <v>2</v>
      </c>
      <c r="B23" s="358" t="s">
        <v>595</v>
      </c>
      <c r="C23" s="358"/>
      <c r="D23" s="358"/>
      <c r="E23" s="358"/>
      <c r="F23" s="359"/>
      <c r="G23" s="123"/>
      <c r="H23" s="127">
        <v>2</v>
      </c>
      <c r="I23" s="358" t="s">
        <v>595</v>
      </c>
      <c r="J23" s="358"/>
      <c r="K23" s="358"/>
      <c r="L23" s="358"/>
      <c r="M23" s="359"/>
      <c r="N23" s="123"/>
      <c r="O23" s="127">
        <v>2</v>
      </c>
      <c r="P23" s="252" t="s">
        <v>252</v>
      </c>
      <c r="Q23" s="252"/>
      <c r="R23" s="252"/>
      <c r="S23" s="252"/>
      <c r="T23" s="253"/>
    </row>
    <row r="24" spans="1:20" ht="20" customHeight="1">
      <c r="A24" s="127">
        <v>3</v>
      </c>
      <c r="B24" s="358" t="s">
        <v>597</v>
      </c>
      <c r="C24" s="358"/>
      <c r="D24" s="358"/>
      <c r="E24" s="358"/>
      <c r="F24" s="359"/>
      <c r="G24" s="123"/>
      <c r="H24" s="127">
        <v>3</v>
      </c>
      <c r="I24" s="358" t="s">
        <v>597</v>
      </c>
      <c r="J24" s="358"/>
      <c r="K24" s="358"/>
      <c r="L24" s="358"/>
      <c r="M24" s="359"/>
      <c r="N24" s="123"/>
      <c r="O24" s="127">
        <v>3</v>
      </c>
      <c r="P24" s="252" t="s">
        <v>253</v>
      </c>
      <c r="Q24" s="252"/>
      <c r="R24" s="252"/>
      <c r="S24" s="252"/>
      <c r="T24" s="253"/>
    </row>
    <row r="25" spans="1:20" ht="20" customHeight="1">
      <c r="A25" s="128">
        <v>4</v>
      </c>
      <c r="B25" s="360" t="s">
        <v>596</v>
      </c>
      <c r="C25" s="360"/>
      <c r="D25" s="360"/>
      <c r="E25" s="360"/>
      <c r="F25" s="361"/>
      <c r="G25" s="123"/>
      <c r="H25" s="128">
        <v>4</v>
      </c>
      <c r="I25" s="360" t="s">
        <v>596</v>
      </c>
      <c r="J25" s="360"/>
      <c r="K25" s="360"/>
      <c r="L25" s="360"/>
      <c r="M25" s="361"/>
      <c r="N25" s="123"/>
      <c r="O25" s="127">
        <v>4</v>
      </c>
      <c r="P25" s="252" t="s">
        <v>254</v>
      </c>
      <c r="Q25" s="252"/>
      <c r="R25" s="252"/>
      <c r="S25" s="252"/>
      <c r="T25" s="253"/>
    </row>
    <row r="26" spans="1:20" ht="20" customHeight="1">
      <c r="A26" s="126">
        <v>1</v>
      </c>
      <c r="B26" s="356" t="s">
        <v>80</v>
      </c>
      <c r="C26" s="356"/>
      <c r="D26" s="356"/>
      <c r="E26" s="356"/>
      <c r="F26" s="357"/>
      <c r="G26" s="123"/>
      <c r="H26" s="126">
        <v>1</v>
      </c>
      <c r="I26" s="356" t="s">
        <v>80</v>
      </c>
      <c r="J26" s="356"/>
      <c r="K26" s="356"/>
      <c r="L26" s="356"/>
      <c r="M26" s="357"/>
      <c r="N26" s="123"/>
      <c r="O26" s="127">
        <v>5</v>
      </c>
      <c r="P26" s="252"/>
      <c r="Q26" s="252"/>
      <c r="R26" s="252"/>
      <c r="S26" s="252"/>
      <c r="T26" s="253"/>
    </row>
    <row r="27" spans="1:20" ht="20" customHeight="1">
      <c r="A27" s="127">
        <v>2</v>
      </c>
      <c r="B27" s="358" t="s">
        <v>487</v>
      </c>
      <c r="C27" s="358"/>
      <c r="D27" s="358"/>
      <c r="E27" s="358"/>
      <c r="F27" s="359"/>
      <c r="G27" s="123"/>
      <c r="H27" s="127">
        <v>2</v>
      </c>
      <c r="I27" s="358" t="s">
        <v>487</v>
      </c>
      <c r="J27" s="358"/>
      <c r="K27" s="358"/>
      <c r="L27" s="358"/>
      <c r="M27" s="359"/>
      <c r="N27" s="123"/>
      <c r="O27" s="127">
        <v>6</v>
      </c>
      <c r="P27" s="252"/>
      <c r="Q27" s="252"/>
      <c r="R27" s="252"/>
      <c r="S27" s="252"/>
      <c r="T27" s="253"/>
    </row>
    <row r="28" spans="1:20" ht="20" customHeight="1">
      <c r="A28" s="127">
        <v>3</v>
      </c>
      <c r="B28" s="358" t="s">
        <v>488</v>
      </c>
      <c r="C28" s="358"/>
      <c r="D28" s="358"/>
      <c r="E28" s="358"/>
      <c r="F28" s="359"/>
      <c r="G28" s="123"/>
      <c r="H28" s="127">
        <v>3</v>
      </c>
      <c r="I28" s="358" t="s">
        <v>488</v>
      </c>
      <c r="J28" s="358"/>
      <c r="K28" s="358"/>
      <c r="L28" s="358"/>
      <c r="M28" s="359"/>
      <c r="N28" s="123"/>
      <c r="O28" s="127">
        <v>7</v>
      </c>
      <c r="P28" s="252"/>
      <c r="Q28" s="252"/>
      <c r="R28" s="252"/>
      <c r="S28" s="252"/>
      <c r="T28" s="253"/>
    </row>
    <row r="29" spans="1:20" ht="20" customHeight="1">
      <c r="A29" s="128">
        <v>4</v>
      </c>
      <c r="B29" s="362" t="s">
        <v>489</v>
      </c>
      <c r="C29" s="362"/>
      <c r="D29" s="362"/>
      <c r="E29" s="362"/>
      <c r="F29" s="363"/>
      <c r="G29" s="123"/>
      <c r="H29" s="128">
        <v>4</v>
      </c>
      <c r="I29" s="362" t="s">
        <v>489</v>
      </c>
      <c r="J29" s="362"/>
      <c r="K29" s="362"/>
      <c r="L29" s="362"/>
      <c r="M29" s="363"/>
      <c r="N29" s="123"/>
      <c r="O29" s="127">
        <v>8</v>
      </c>
      <c r="P29" s="252"/>
      <c r="Q29" s="252"/>
      <c r="R29" s="252"/>
      <c r="S29" s="252"/>
      <c r="T29" s="253"/>
    </row>
    <row r="30" spans="1:20" ht="20" customHeight="1">
      <c r="A30" s="126">
        <v>1</v>
      </c>
      <c r="B30" s="371" t="s">
        <v>490</v>
      </c>
      <c r="C30" s="371"/>
      <c r="D30" s="371"/>
      <c r="E30" s="371"/>
      <c r="F30" s="372"/>
      <c r="G30" s="123"/>
      <c r="H30" s="126">
        <v>1</v>
      </c>
      <c r="I30" s="371" t="s">
        <v>490</v>
      </c>
      <c r="J30" s="371"/>
      <c r="K30" s="371"/>
      <c r="L30" s="371"/>
      <c r="M30" s="372"/>
      <c r="N30" s="123"/>
      <c r="O30" s="127">
        <v>9</v>
      </c>
      <c r="P30" s="252"/>
      <c r="Q30" s="252"/>
      <c r="R30" s="252"/>
      <c r="S30" s="252"/>
      <c r="T30" s="253"/>
    </row>
    <row r="31" spans="1:20" ht="20" customHeight="1">
      <c r="A31" s="229">
        <v>2</v>
      </c>
      <c r="B31" s="360" t="s">
        <v>491</v>
      </c>
      <c r="C31" s="360"/>
      <c r="D31" s="360"/>
      <c r="E31" s="360"/>
      <c r="F31" s="361"/>
      <c r="G31" s="123"/>
      <c r="H31" s="229">
        <v>2</v>
      </c>
      <c r="I31" s="360" t="s">
        <v>491</v>
      </c>
      <c r="J31" s="360"/>
      <c r="K31" s="360"/>
      <c r="L31" s="360"/>
      <c r="M31" s="361"/>
      <c r="N31" s="123"/>
      <c r="O31" s="127">
        <v>10</v>
      </c>
      <c r="P31" s="252"/>
      <c r="Q31" s="252"/>
      <c r="R31" s="252"/>
      <c r="S31" s="252"/>
      <c r="T31" s="253"/>
    </row>
    <row r="32" spans="1:20" ht="18" customHeight="1">
      <c r="A32" s="126">
        <v>1</v>
      </c>
      <c r="B32" s="371" t="s">
        <v>81</v>
      </c>
      <c r="C32" s="371"/>
      <c r="D32" s="371"/>
      <c r="E32" s="371"/>
      <c r="F32" s="372"/>
      <c r="G32" s="123"/>
      <c r="H32" s="126">
        <v>1</v>
      </c>
      <c r="I32" s="371" t="s">
        <v>81</v>
      </c>
      <c r="J32" s="371"/>
      <c r="K32" s="371"/>
      <c r="L32" s="371"/>
      <c r="M32" s="372"/>
      <c r="N32" s="123"/>
      <c r="O32" s="127">
        <v>11</v>
      </c>
      <c r="P32" s="252"/>
      <c r="Q32" s="252"/>
      <c r="R32" s="252"/>
      <c r="S32" s="252"/>
      <c r="T32" s="253"/>
    </row>
    <row r="33" spans="1:21" ht="20.5" customHeight="1">
      <c r="A33" s="127">
        <v>2</v>
      </c>
      <c r="B33" s="367" t="s">
        <v>486</v>
      </c>
      <c r="C33" s="367"/>
      <c r="D33" s="367"/>
      <c r="E33" s="367"/>
      <c r="F33" s="368"/>
      <c r="G33" s="123"/>
      <c r="H33" s="127">
        <v>2</v>
      </c>
      <c r="I33" s="367" t="s">
        <v>486</v>
      </c>
      <c r="J33" s="367"/>
      <c r="K33" s="367"/>
      <c r="L33" s="367"/>
      <c r="M33" s="368"/>
      <c r="N33" s="123"/>
      <c r="O33" s="127">
        <v>12</v>
      </c>
      <c r="P33" s="252"/>
      <c r="Q33" s="252"/>
      <c r="R33" s="252"/>
      <c r="S33" s="252"/>
      <c r="T33" s="253"/>
    </row>
    <row r="34" spans="1:21" ht="20.5" customHeight="1">
      <c r="A34" s="133">
        <v>3</v>
      </c>
      <c r="B34" s="367" t="s">
        <v>492</v>
      </c>
      <c r="C34" s="367"/>
      <c r="D34" s="367"/>
      <c r="E34" s="367"/>
      <c r="F34" s="368"/>
      <c r="G34" s="123"/>
      <c r="H34" s="133">
        <v>3</v>
      </c>
      <c r="I34" s="367" t="s">
        <v>492</v>
      </c>
      <c r="J34" s="367"/>
      <c r="K34" s="367"/>
      <c r="L34" s="367"/>
      <c r="M34" s="368"/>
      <c r="N34" s="123"/>
      <c r="O34" s="127">
        <v>13</v>
      </c>
      <c r="P34" s="252"/>
      <c r="Q34" s="252"/>
      <c r="R34" s="252"/>
      <c r="S34" s="252"/>
      <c r="T34" s="253"/>
    </row>
    <row r="35" spans="1:21" ht="18" customHeight="1">
      <c r="A35" s="128">
        <v>4</v>
      </c>
      <c r="B35" s="360" t="s">
        <v>495</v>
      </c>
      <c r="C35" s="360"/>
      <c r="D35" s="360"/>
      <c r="E35" s="360"/>
      <c r="F35" s="361"/>
      <c r="G35" s="123"/>
      <c r="H35" s="128">
        <v>4</v>
      </c>
      <c r="I35" s="360" t="s">
        <v>495</v>
      </c>
      <c r="J35" s="360"/>
      <c r="K35" s="360"/>
      <c r="L35" s="360"/>
      <c r="M35" s="361"/>
      <c r="N35" s="123"/>
      <c r="O35" s="127">
        <v>14</v>
      </c>
      <c r="P35" s="252"/>
      <c r="Q35" s="252"/>
      <c r="R35" s="252"/>
      <c r="S35" s="252"/>
      <c r="T35" s="253"/>
    </row>
    <row r="36" spans="1:21" ht="18" customHeight="1">
      <c r="A36" s="127">
        <v>1</v>
      </c>
      <c r="B36" s="367" t="s">
        <v>493</v>
      </c>
      <c r="C36" s="367"/>
      <c r="D36" s="367"/>
      <c r="E36" s="367"/>
      <c r="F36" s="368"/>
      <c r="G36" s="123"/>
      <c r="H36" s="127">
        <v>1</v>
      </c>
      <c r="I36" s="367" t="s">
        <v>493</v>
      </c>
      <c r="J36" s="367"/>
      <c r="K36" s="367"/>
      <c r="L36" s="367"/>
      <c r="M36" s="368"/>
      <c r="N36" s="123"/>
      <c r="O36" s="127">
        <v>15</v>
      </c>
      <c r="P36" s="252"/>
      <c r="Q36" s="252"/>
      <c r="R36" s="252"/>
      <c r="S36" s="252"/>
      <c r="T36" s="253"/>
    </row>
    <row r="37" spans="1:21" ht="20" thickBot="1">
      <c r="A37" s="129">
        <v>2</v>
      </c>
      <c r="B37" s="369" t="s">
        <v>494</v>
      </c>
      <c r="C37" s="369"/>
      <c r="D37" s="369"/>
      <c r="E37" s="369"/>
      <c r="F37" s="370"/>
      <c r="G37" s="123"/>
      <c r="H37" s="129">
        <v>2</v>
      </c>
      <c r="I37" s="369" t="s">
        <v>494</v>
      </c>
      <c r="J37" s="369"/>
      <c r="K37" s="369"/>
      <c r="L37" s="369"/>
      <c r="M37" s="370"/>
      <c r="N37" s="123"/>
      <c r="O37" s="129">
        <v>16</v>
      </c>
      <c r="P37" s="254"/>
      <c r="Q37" s="254"/>
      <c r="R37" s="254"/>
      <c r="S37" s="254"/>
      <c r="T37" s="255"/>
    </row>
    <row r="38" spans="1:21" ht="20" customHeight="1"/>
    <row r="39" spans="1:21" ht="20" customHeight="1">
      <c r="A39" s="346" t="str">
        <f>A3</f>
        <v>Bjarkes Afrikagryde</v>
      </c>
      <c r="B39" s="346"/>
      <c r="C39" s="346"/>
      <c r="D39" s="346"/>
      <c r="E39" s="346"/>
      <c r="F39" s="346"/>
      <c r="G39" s="102"/>
      <c r="H39" s="346" t="str">
        <f>H3</f>
        <v>Afrikagryde Vegetar</v>
      </c>
      <c r="I39" s="346"/>
      <c r="J39" s="346"/>
      <c r="K39" s="346"/>
      <c r="L39" s="346"/>
      <c r="M39" s="346"/>
      <c r="N39" s="102"/>
      <c r="O39" s="346" t="str">
        <f>O3</f>
        <v>Klatkager</v>
      </c>
      <c r="P39" s="346"/>
      <c r="Q39" s="346"/>
      <c r="R39" s="346"/>
      <c r="S39" s="346"/>
      <c r="T39" s="346"/>
      <c r="U39" s="102"/>
    </row>
    <row r="40" spans="1:21" ht="20" customHeight="1"/>
    <row r="41" spans="1:21" ht="20" customHeight="1"/>
    <row r="42" spans="1:21" ht="20" customHeight="1"/>
    <row r="43" spans="1:21" ht="20" customHeight="1"/>
    <row r="44" spans="1:21" ht="20" customHeight="1"/>
    <row r="45" spans="1:21" ht="20" customHeight="1"/>
    <row r="46" spans="1:21" ht="20" customHeight="1"/>
    <row r="47" spans="1:21" ht="20" customHeight="1"/>
    <row r="48" spans="1:21" ht="20" customHeight="1"/>
    <row r="49" ht="20" customHeight="1"/>
    <row r="50" ht="20" customHeight="1"/>
    <row r="51" ht="20" customHeight="1"/>
    <row r="52" ht="20" customHeight="1"/>
    <row r="53" ht="20" customHeight="1"/>
    <row r="54" ht="20" customHeight="1"/>
    <row r="55" ht="20" customHeight="1"/>
    <row r="56" ht="20" customHeight="1"/>
    <row r="57" ht="20" customHeight="1"/>
    <row r="58" ht="20" customHeight="1"/>
    <row r="59" ht="20" customHeight="1"/>
    <row r="60" ht="20" customHeight="1"/>
    <row r="61" ht="20" customHeight="1"/>
    <row r="62" ht="20" customHeight="1"/>
    <row r="63" ht="20" customHeight="1"/>
    <row r="64" ht="20" customHeight="1"/>
    <row r="65" ht="20" customHeight="1"/>
    <row r="66" ht="20" customHeight="1"/>
    <row r="67" ht="20" customHeight="1"/>
    <row r="68" ht="20" customHeight="1"/>
    <row r="69" ht="20" customHeight="1"/>
    <row r="70" ht="20" customHeight="1"/>
    <row r="71" ht="20" customHeight="1"/>
    <row r="72" ht="20" customHeight="1"/>
    <row r="73" ht="20" customHeight="1"/>
    <row r="74" ht="20" customHeight="1"/>
    <row r="75" ht="20" customHeight="1"/>
    <row r="76" ht="20" customHeight="1"/>
    <row r="77" ht="20" customHeight="1"/>
    <row r="78" ht="20" customHeight="1"/>
    <row r="79" ht="20" customHeight="1"/>
    <row r="80" ht="20" customHeight="1"/>
    <row r="81" ht="20" customHeight="1"/>
    <row r="82" ht="20" customHeight="1"/>
    <row r="83" ht="20" customHeight="1"/>
    <row r="84" ht="20" customHeight="1"/>
    <row r="85" ht="20" customHeight="1"/>
    <row r="86" ht="20" customHeight="1"/>
    <row r="87" ht="20" customHeight="1"/>
    <row r="88" ht="20" customHeight="1"/>
    <row r="89" ht="20" customHeight="1"/>
    <row r="90" ht="20" customHeight="1"/>
    <row r="91" ht="20" customHeight="1"/>
    <row r="92" ht="20" customHeight="1"/>
    <row r="93" ht="20" customHeight="1"/>
    <row r="94" ht="20" customHeight="1"/>
    <row r="95" ht="20" customHeight="1"/>
    <row r="96" ht="20" customHeight="1"/>
    <row r="97" ht="20" customHeight="1"/>
    <row r="98" ht="20" customHeight="1"/>
    <row r="99" ht="20" customHeight="1"/>
    <row r="100" ht="20" customHeight="1"/>
    <row r="101" ht="20" customHeight="1"/>
    <row r="102" ht="20" customHeight="1"/>
    <row r="103" ht="20" customHeight="1"/>
    <row r="104" ht="20" customHeight="1"/>
    <row r="105" ht="20" customHeight="1"/>
    <row r="106" ht="20" customHeight="1"/>
    <row r="107" ht="20" customHeight="1"/>
    <row r="108" ht="20" customHeight="1"/>
    <row r="109" ht="20" customHeight="1"/>
    <row r="110" ht="20" customHeight="1"/>
    <row r="111" ht="20" customHeight="1"/>
    <row r="112" ht="20" customHeight="1"/>
    <row r="113" ht="20" customHeight="1"/>
    <row r="114" ht="20" customHeight="1"/>
    <row r="115" ht="20" customHeight="1"/>
    <row r="116" ht="20" customHeight="1"/>
    <row r="117" ht="20" customHeight="1"/>
    <row r="118" ht="20" customHeight="1"/>
    <row r="119" ht="20" customHeight="1"/>
    <row r="120" ht="20" customHeight="1"/>
    <row r="121" ht="20" customHeight="1"/>
    <row r="122" ht="20" customHeight="1"/>
    <row r="123" ht="20" customHeight="1"/>
    <row r="124" ht="20" customHeight="1"/>
    <row r="125" ht="20" customHeight="1"/>
    <row r="126" ht="20" customHeight="1"/>
    <row r="127" ht="20" customHeight="1"/>
    <row r="128" ht="20" customHeight="1"/>
    <row r="129" ht="20" customHeight="1"/>
    <row r="130" ht="20" customHeight="1"/>
    <row r="131" ht="20" customHeight="1"/>
    <row r="132" ht="20" customHeight="1"/>
  </sheetData>
  <mergeCells count="93">
    <mergeCell ref="A18:B18"/>
    <mergeCell ref="B30:F30"/>
    <mergeCell ref="B33:F33"/>
    <mergeCell ref="I26:M26"/>
    <mergeCell ref="I27:M27"/>
    <mergeCell ref="B26:F26"/>
    <mergeCell ref="B27:F27"/>
    <mergeCell ref="B32:F32"/>
    <mergeCell ref="B28:F28"/>
    <mergeCell ref="B29:F29"/>
    <mergeCell ref="I33:M33"/>
    <mergeCell ref="I30:M30"/>
    <mergeCell ref="I31:M31"/>
    <mergeCell ref="B31:F31"/>
    <mergeCell ref="I32:M32"/>
    <mergeCell ref="I22:M22"/>
    <mergeCell ref="P36:T36"/>
    <mergeCell ref="P37:T37"/>
    <mergeCell ref="B34:F34"/>
    <mergeCell ref="B36:F36"/>
    <mergeCell ref="I34:M34"/>
    <mergeCell ref="I35:M35"/>
    <mergeCell ref="I36:M36"/>
    <mergeCell ref="I37:M37"/>
    <mergeCell ref="B35:F35"/>
    <mergeCell ref="B37:F37"/>
    <mergeCell ref="O20:P20"/>
    <mergeCell ref="P34:T34"/>
    <mergeCell ref="P35:T35"/>
    <mergeCell ref="I23:M23"/>
    <mergeCell ref="I24:M24"/>
    <mergeCell ref="I25:M25"/>
    <mergeCell ref="I28:M28"/>
    <mergeCell ref="I29:M29"/>
    <mergeCell ref="O21:T21"/>
    <mergeCell ref="P33:T33"/>
    <mergeCell ref="P22:T22"/>
    <mergeCell ref="P24:T24"/>
    <mergeCell ref="P25:T25"/>
    <mergeCell ref="P26:T26"/>
    <mergeCell ref="P27:T27"/>
    <mergeCell ref="P28:T28"/>
    <mergeCell ref="P29:T29"/>
    <mergeCell ref="P30:T30"/>
    <mergeCell ref="P31:T31"/>
    <mergeCell ref="P32:T32"/>
    <mergeCell ref="P23:T23"/>
    <mergeCell ref="A1:F1"/>
    <mergeCell ref="A4:D4"/>
    <mergeCell ref="B22:F22"/>
    <mergeCell ref="B24:F24"/>
    <mergeCell ref="B25:F25"/>
    <mergeCell ref="A3:F3"/>
    <mergeCell ref="A6:B6"/>
    <mergeCell ref="A7:B7"/>
    <mergeCell ref="A8:B8"/>
    <mergeCell ref="A17:B17"/>
    <mergeCell ref="A19:B19"/>
    <mergeCell ref="A9:B9"/>
    <mergeCell ref="A15:B15"/>
    <mergeCell ref="A16:B16"/>
    <mergeCell ref="A20:B20"/>
    <mergeCell ref="B23:F23"/>
    <mergeCell ref="H16:I16"/>
    <mergeCell ref="H17:I17"/>
    <mergeCell ref="H1:M1"/>
    <mergeCell ref="O1:T1"/>
    <mergeCell ref="H3:M3"/>
    <mergeCell ref="H4:K4"/>
    <mergeCell ref="H6:I6"/>
    <mergeCell ref="H7:I7"/>
    <mergeCell ref="O3:T3"/>
    <mergeCell ref="O6:P6"/>
    <mergeCell ref="O7:P7"/>
    <mergeCell ref="O8:P8"/>
    <mergeCell ref="O5:P5"/>
    <mergeCell ref="H8:I8"/>
    <mergeCell ref="A39:F39"/>
    <mergeCell ref="H39:M39"/>
    <mergeCell ref="O39:T39"/>
    <mergeCell ref="H9:I9"/>
    <mergeCell ref="O16:P16"/>
    <mergeCell ref="O17:P17"/>
    <mergeCell ref="O18:P18"/>
    <mergeCell ref="O19:P19"/>
    <mergeCell ref="O9:P9"/>
    <mergeCell ref="O10:P10"/>
    <mergeCell ref="O11:P11"/>
    <mergeCell ref="O12:P12"/>
    <mergeCell ref="O13:P13"/>
    <mergeCell ref="O14:P14"/>
    <mergeCell ref="O15:P15"/>
    <mergeCell ref="H15:I15"/>
  </mergeCells>
  <pageMargins left="0.23622047244094491" right="0.11811023622047245" top="0.70866141732283472" bottom="0.11811023622047245" header="0.31496062992125984" footer="0.11811023622047245"/>
  <pageSetup paperSize="9" scale="70" fitToHeight="2" orientation="landscape" r:id="rId1"/>
  <headerFooter>
    <oddHeader>&amp;C&amp;16Tirsdag</oddHeader>
  </headerFooter>
  <rowBreaks count="1" manualBreakCount="1">
    <brk id="38"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7">
    <tabColor theme="4"/>
  </sheetPr>
  <dimension ref="A1:V81"/>
  <sheetViews>
    <sheetView topLeftCell="A13" zoomScale="60" zoomScaleNormal="60" workbookViewId="0">
      <selection sqref="A1:F1"/>
    </sheetView>
  </sheetViews>
  <sheetFormatPr baseColWidth="10" defaultColWidth="8.83203125" defaultRowHeight="13"/>
  <cols>
    <col min="1" max="1" width="4.33203125" customWidth="1"/>
    <col min="2" max="2" width="30.6640625" customWidth="1"/>
    <col min="3" max="3" width="6.6640625" customWidth="1"/>
    <col min="4" max="4" width="7.6640625" customWidth="1"/>
    <col min="5" max="5" width="8.6640625" customWidth="1"/>
    <col min="6" max="6" width="7.6640625" customWidth="1"/>
    <col min="7" max="7" width="3.1640625" customWidth="1"/>
    <col min="8" max="8" width="4.33203125" customWidth="1"/>
    <col min="9" max="9" width="30.6640625" customWidth="1"/>
    <col min="10" max="10" width="6.6640625" customWidth="1"/>
    <col min="11" max="11" width="7.6640625" customWidth="1"/>
    <col min="12" max="12" width="8.6640625" customWidth="1"/>
    <col min="13" max="13" width="7.6640625" customWidth="1"/>
    <col min="14" max="14" width="3.1640625" customWidth="1"/>
    <col min="15" max="15" width="4.33203125" customWidth="1"/>
    <col min="16" max="16" width="30.6640625" customWidth="1"/>
    <col min="17" max="17" width="6.6640625" customWidth="1"/>
    <col min="18" max="18" width="7.6640625" customWidth="1"/>
    <col min="19" max="19" width="8.6640625" customWidth="1"/>
    <col min="20" max="20" width="7.6640625" customWidth="1"/>
  </cols>
  <sheetData>
    <row r="1" spans="1:20" ht="24">
      <c r="A1" s="374" t="s">
        <v>83</v>
      </c>
      <c r="B1" s="375"/>
      <c r="C1" s="375"/>
      <c r="D1" s="375"/>
      <c r="E1" s="375"/>
      <c r="F1" s="376"/>
      <c r="H1" s="374" t="s">
        <v>197</v>
      </c>
      <c r="I1" s="375"/>
      <c r="J1" s="375"/>
      <c r="K1" s="375"/>
      <c r="L1" s="375"/>
      <c r="M1" s="376"/>
      <c r="O1" s="374" t="s">
        <v>85</v>
      </c>
      <c r="P1" s="375"/>
      <c r="Q1" s="375"/>
      <c r="R1" s="375"/>
      <c r="S1" s="375"/>
      <c r="T1" s="376"/>
    </row>
    <row r="2" spans="1:20">
      <c r="A2" s="21"/>
      <c r="F2" s="22"/>
      <c r="H2" s="21"/>
      <c r="M2" s="22"/>
      <c r="O2" s="21"/>
      <c r="T2" s="22"/>
    </row>
    <row r="3" spans="1:20" ht="24">
      <c r="A3" s="377" t="s">
        <v>393</v>
      </c>
      <c r="B3" s="378"/>
      <c r="C3" s="378"/>
      <c r="D3" s="378"/>
      <c r="E3" s="378"/>
      <c r="F3" s="379"/>
      <c r="H3" s="377" t="s">
        <v>120</v>
      </c>
      <c r="I3" s="378"/>
      <c r="J3" s="378"/>
      <c r="K3" s="378"/>
      <c r="L3" s="378"/>
      <c r="M3" s="379"/>
      <c r="O3" s="377" t="s">
        <v>360</v>
      </c>
      <c r="P3" s="378"/>
      <c r="Q3" s="378"/>
      <c r="R3" s="378"/>
      <c r="S3" s="378"/>
      <c r="T3" s="379"/>
    </row>
    <row r="4" spans="1:20" ht="20">
      <c r="A4" s="267"/>
      <c r="B4" s="268"/>
      <c r="C4" s="268"/>
      <c r="D4" s="16" t="s">
        <v>99</v>
      </c>
      <c r="F4" s="17" t="s">
        <v>70</v>
      </c>
      <c r="H4" s="267"/>
      <c r="I4" s="268"/>
      <c r="J4" s="268"/>
      <c r="K4" s="16" t="s">
        <v>99</v>
      </c>
      <c r="M4" s="17" t="s">
        <v>70</v>
      </c>
      <c r="O4" s="267"/>
      <c r="P4" s="268"/>
      <c r="Q4" s="268"/>
      <c r="R4" s="16" t="s">
        <v>99</v>
      </c>
      <c r="T4" s="17" t="s">
        <v>70</v>
      </c>
    </row>
    <row r="5" spans="1:20" ht="20">
      <c r="A5" s="30" t="s">
        <v>82</v>
      </c>
      <c r="B5" s="28"/>
      <c r="C5" s="28">
        <v>10</v>
      </c>
      <c r="D5" s="28" t="s">
        <v>49</v>
      </c>
      <c r="E5" s="28">
        <f>Indkøbsliste!F6</f>
        <v>55</v>
      </c>
      <c r="F5" s="29" t="s">
        <v>49</v>
      </c>
      <c r="H5" s="30" t="s">
        <v>82</v>
      </c>
      <c r="I5" s="28"/>
      <c r="J5" s="28">
        <v>4</v>
      </c>
      <c r="K5" s="28" t="s">
        <v>49</v>
      </c>
      <c r="L5" s="28">
        <f>Indkøbsliste!F7</f>
        <v>0</v>
      </c>
      <c r="M5" s="29" t="s">
        <v>49</v>
      </c>
      <c r="O5" s="30" t="s">
        <v>82</v>
      </c>
      <c r="P5" s="28"/>
      <c r="Q5" s="28">
        <v>5</v>
      </c>
      <c r="R5" s="28" t="s">
        <v>49</v>
      </c>
      <c r="S5" s="28">
        <f>E5+L5</f>
        <v>55</v>
      </c>
      <c r="T5" s="29" t="s">
        <v>49</v>
      </c>
    </row>
    <row r="6" spans="1:20" ht="19">
      <c r="A6" s="265" t="s">
        <v>229</v>
      </c>
      <c r="B6" s="266"/>
      <c r="C6" s="151">
        <v>450</v>
      </c>
      <c r="D6" s="151" t="s">
        <v>50</v>
      </c>
      <c r="E6" s="23">
        <f>IF(ISBLANK(C6)," ",C6/$C$5*$E$5)</f>
        <v>2475</v>
      </c>
      <c r="F6" s="24" t="str">
        <f>IF(ISBLANK(D6)," ",D6)</f>
        <v>g</v>
      </c>
      <c r="G6" s="26"/>
      <c r="H6" s="265" t="s">
        <v>57</v>
      </c>
      <c r="I6" s="266"/>
      <c r="J6" s="151">
        <v>1500</v>
      </c>
      <c r="K6" s="151" t="s">
        <v>50</v>
      </c>
      <c r="L6" s="23">
        <f>IF(ISBLANK(J6)," ",J6/$J$5*$L$5)</f>
        <v>0</v>
      </c>
      <c r="M6" s="24" t="str">
        <f>IF(ISBLANK(K6)," ",K6)</f>
        <v>g</v>
      </c>
      <c r="N6" s="26"/>
      <c r="O6" s="261" t="s">
        <v>358</v>
      </c>
      <c r="P6" s="262"/>
      <c r="Q6" s="151">
        <v>5</v>
      </c>
      <c r="R6" s="151" t="s">
        <v>27</v>
      </c>
      <c r="S6" s="23">
        <f>IF(ISBLANK(Q6)," ",Q6/$Q$5*$S$5)</f>
        <v>55</v>
      </c>
      <c r="T6" s="24" t="str">
        <f>IF(ISBLANK(R6)," ",R6)</f>
        <v>stk</v>
      </c>
    </row>
    <row r="7" spans="1:20" ht="19">
      <c r="A7" s="265" t="s">
        <v>230</v>
      </c>
      <c r="B7" s="266"/>
      <c r="C7" s="151">
        <v>3</v>
      </c>
      <c r="D7" s="151" t="s">
        <v>27</v>
      </c>
      <c r="E7" s="23">
        <f t="shared" ref="E7:E20" si="0">IF(ISBLANK(C7)," ",C7/$C$5*$E$5)</f>
        <v>16.5</v>
      </c>
      <c r="F7" s="24" t="str">
        <f t="shared" ref="F7:F16" si="1">IF(ISBLANK(D7)," ",D7)</f>
        <v>stk</v>
      </c>
      <c r="G7" s="26"/>
      <c r="H7" s="265" t="s">
        <v>114</v>
      </c>
      <c r="I7" s="266"/>
      <c r="J7" s="151">
        <v>4</v>
      </c>
      <c r="K7" s="151" t="s">
        <v>27</v>
      </c>
      <c r="L7" s="23">
        <f t="shared" ref="L7:L20" si="2">IF(ISBLANK(J7)," ",J7/$J$5*$L$5)</f>
        <v>0</v>
      </c>
      <c r="M7" s="24" t="str">
        <f t="shared" ref="M7:M20" si="3">IF(ISBLANK(K7)," ",K7)</f>
        <v>stk</v>
      </c>
      <c r="N7" s="26"/>
      <c r="O7" s="261" t="s">
        <v>359</v>
      </c>
      <c r="P7" s="262"/>
      <c r="Q7" s="151">
        <v>1</v>
      </c>
      <c r="R7" s="151" t="s">
        <v>38</v>
      </c>
      <c r="S7" s="23">
        <f t="shared" ref="S7:S20" si="4">IF(ISBLANK(Q7)," ",Q7/$Q$5*$S$5)</f>
        <v>11</v>
      </c>
      <c r="T7" s="27"/>
    </row>
    <row r="8" spans="1:20" ht="19">
      <c r="A8" s="265" t="s">
        <v>440</v>
      </c>
      <c r="B8" s="266"/>
      <c r="C8" s="151">
        <v>500</v>
      </c>
      <c r="D8" s="151" t="s">
        <v>50</v>
      </c>
      <c r="E8" s="23">
        <f t="shared" si="0"/>
        <v>2750</v>
      </c>
      <c r="F8" s="24" t="str">
        <f t="shared" si="1"/>
        <v>g</v>
      </c>
      <c r="G8" s="26"/>
      <c r="H8" s="265" t="s">
        <v>115</v>
      </c>
      <c r="I8" s="266"/>
      <c r="J8" s="151">
        <v>0.5</v>
      </c>
      <c r="K8" s="151" t="s">
        <v>51</v>
      </c>
      <c r="L8" s="23">
        <f t="shared" si="2"/>
        <v>0</v>
      </c>
      <c r="M8" s="24" t="str">
        <f t="shared" si="3"/>
        <v>dl</v>
      </c>
      <c r="N8" s="26"/>
      <c r="O8" s="261"/>
      <c r="P8" s="262"/>
      <c r="Q8" s="151"/>
      <c r="R8" s="151"/>
      <c r="S8" s="23" t="str">
        <f t="shared" si="4"/>
        <v xml:space="preserve"> </v>
      </c>
      <c r="T8" s="27"/>
    </row>
    <row r="9" spans="1:20" ht="19">
      <c r="A9" s="265" t="s">
        <v>203</v>
      </c>
      <c r="B9" s="266"/>
      <c r="C9" s="151">
        <v>3</v>
      </c>
      <c r="D9" s="151" t="s">
        <v>27</v>
      </c>
      <c r="E9" s="23">
        <f t="shared" si="0"/>
        <v>16.5</v>
      </c>
      <c r="F9" s="24" t="str">
        <f t="shared" si="1"/>
        <v>stk</v>
      </c>
      <c r="G9" s="26"/>
      <c r="H9" s="265" t="s">
        <v>116</v>
      </c>
      <c r="I9" s="266"/>
      <c r="J9" s="151">
        <v>1</v>
      </c>
      <c r="K9" s="151" t="s">
        <v>117</v>
      </c>
      <c r="L9" s="23">
        <f t="shared" si="2"/>
        <v>0</v>
      </c>
      <c r="M9" s="24" t="str">
        <f t="shared" si="3"/>
        <v>potte</v>
      </c>
      <c r="N9" s="26"/>
      <c r="O9" s="261"/>
      <c r="P9" s="262"/>
      <c r="Q9" s="151"/>
      <c r="R9" s="151"/>
      <c r="S9" s="23" t="str">
        <f t="shared" si="4"/>
        <v xml:space="preserve"> </v>
      </c>
      <c r="T9" s="27"/>
    </row>
    <row r="10" spans="1:20" ht="19">
      <c r="A10" s="265" t="s">
        <v>110</v>
      </c>
      <c r="B10" s="266"/>
      <c r="C10" s="155">
        <v>3</v>
      </c>
      <c r="D10" s="151" t="s">
        <v>56</v>
      </c>
      <c r="E10" s="23">
        <f t="shared" si="0"/>
        <v>16.5</v>
      </c>
      <c r="F10" s="24" t="str">
        <f t="shared" si="1"/>
        <v>fed</v>
      </c>
      <c r="G10" s="26"/>
      <c r="H10" s="265"/>
      <c r="I10" s="266"/>
      <c r="J10" s="155"/>
      <c r="K10" s="151"/>
      <c r="L10" s="23" t="str">
        <f t="shared" si="2"/>
        <v xml:space="preserve"> </v>
      </c>
      <c r="M10" s="24" t="str">
        <f t="shared" si="3"/>
        <v xml:space="preserve"> </v>
      </c>
      <c r="N10" s="26"/>
      <c r="O10" s="261"/>
      <c r="P10" s="262"/>
      <c r="Q10" s="151"/>
      <c r="R10" s="151"/>
      <c r="S10" s="23" t="str">
        <f t="shared" si="4"/>
        <v xml:space="preserve"> </v>
      </c>
      <c r="T10" s="27"/>
    </row>
    <row r="11" spans="1:20" ht="19">
      <c r="A11" s="265" t="s">
        <v>232</v>
      </c>
      <c r="B11" s="266"/>
      <c r="C11" s="155">
        <v>450</v>
      </c>
      <c r="D11" s="151" t="s">
        <v>50</v>
      </c>
      <c r="E11" s="23">
        <f t="shared" si="0"/>
        <v>2475</v>
      </c>
      <c r="F11" s="24" t="str">
        <f t="shared" si="1"/>
        <v>g</v>
      </c>
      <c r="G11" s="26"/>
      <c r="H11" s="265" t="s">
        <v>118</v>
      </c>
      <c r="I11" s="266"/>
      <c r="J11" s="155"/>
      <c r="K11" s="151"/>
      <c r="L11" s="23" t="str">
        <f t="shared" si="2"/>
        <v xml:space="preserve"> </v>
      </c>
      <c r="M11" s="24" t="str">
        <f t="shared" si="3"/>
        <v xml:space="preserve"> </v>
      </c>
      <c r="N11" s="26"/>
      <c r="O11" s="261"/>
      <c r="P11" s="262"/>
      <c r="Q11" s="151"/>
      <c r="R11" s="151"/>
      <c r="S11" s="23" t="str">
        <f t="shared" si="4"/>
        <v xml:space="preserve"> </v>
      </c>
      <c r="T11" s="27"/>
    </row>
    <row r="12" spans="1:20" ht="19">
      <c r="A12" s="265" t="s">
        <v>231</v>
      </c>
      <c r="B12" s="266"/>
      <c r="C12" s="155">
        <v>1000</v>
      </c>
      <c r="D12" s="151" t="s">
        <v>50</v>
      </c>
      <c r="E12" s="23">
        <f t="shared" si="0"/>
        <v>5500</v>
      </c>
      <c r="F12" s="24" t="str">
        <f t="shared" si="1"/>
        <v>g</v>
      </c>
      <c r="G12" s="26"/>
      <c r="H12" s="265" t="s">
        <v>119</v>
      </c>
      <c r="I12" s="266"/>
      <c r="J12" s="155"/>
      <c r="K12" s="151"/>
      <c r="L12" s="23" t="str">
        <f t="shared" si="2"/>
        <v xml:space="preserve"> </v>
      </c>
      <c r="M12" s="24" t="str">
        <f t="shared" si="3"/>
        <v xml:space="preserve"> </v>
      </c>
      <c r="N12" s="26"/>
      <c r="O12" s="261"/>
      <c r="P12" s="262"/>
      <c r="Q12" s="151"/>
      <c r="R12" s="151"/>
      <c r="S12" s="23" t="str">
        <f t="shared" si="4"/>
        <v xml:space="preserve"> </v>
      </c>
      <c r="T12" s="27"/>
    </row>
    <row r="13" spans="1:20" ht="19">
      <c r="A13" s="265" t="s">
        <v>233</v>
      </c>
      <c r="B13" s="266"/>
      <c r="C13" s="155">
        <v>3</v>
      </c>
      <c r="D13" s="151" t="s">
        <v>55</v>
      </c>
      <c r="E13" s="23">
        <f t="shared" si="0"/>
        <v>16.5</v>
      </c>
      <c r="F13" s="24" t="str">
        <f t="shared" si="1"/>
        <v>ds</v>
      </c>
      <c r="G13" s="26"/>
      <c r="H13" s="265" t="s">
        <v>112</v>
      </c>
      <c r="I13" s="266"/>
      <c r="J13" s="155">
        <v>4</v>
      </c>
      <c r="K13" s="151" t="s">
        <v>27</v>
      </c>
      <c r="L13" s="23">
        <f t="shared" si="2"/>
        <v>0</v>
      </c>
      <c r="M13" s="24" t="str">
        <f t="shared" si="3"/>
        <v>stk</v>
      </c>
      <c r="N13" s="26"/>
      <c r="O13" s="261"/>
      <c r="P13" s="262"/>
      <c r="Q13" s="151"/>
      <c r="R13" s="151"/>
      <c r="S13" s="23" t="str">
        <f t="shared" si="4"/>
        <v xml:space="preserve"> </v>
      </c>
      <c r="T13" s="27"/>
    </row>
    <row r="14" spans="1:20" ht="19">
      <c r="A14" s="265" t="s">
        <v>234</v>
      </c>
      <c r="B14" s="266"/>
      <c r="C14" s="155">
        <v>3</v>
      </c>
      <c r="D14" s="151" t="s">
        <v>55</v>
      </c>
      <c r="E14" s="23">
        <f t="shared" si="0"/>
        <v>16.5</v>
      </c>
      <c r="F14" s="24" t="str">
        <f t="shared" si="1"/>
        <v>ds</v>
      </c>
      <c r="G14" s="26"/>
      <c r="H14" s="261" t="s">
        <v>598</v>
      </c>
      <c r="I14" s="262"/>
      <c r="J14" s="155"/>
      <c r="K14" s="151"/>
      <c r="L14" s="23" t="str">
        <f t="shared" si="2"/>
        <v xml:space="preserve"> </v>
      </c>
      <c r="M14" s="24" t="str">
        <f t="shared" si="3"/>
        <v xml:space="preserve"> </v>
      </c>
      <c r="N14" s="26"/>
      <c r="O14" s="261"/>
      <c r="P14" s="262"/>
      <c r="Q14" s="151"/>
      <c r="R14" s="151"/>
      <c r="S14" s="23" t="str">
        <f t="shared" si="4"/>
        <v xml:space="preserve"> </v>
      </c>
      <c r="T14" s="27"/>
    </row>
    <row r="15" spans="1:20" ht="19">
      <c r="A15" s="265" t="s">
        <v>235</v>
      </c>
      <c r="B15" s="266"/>
      <c r="C15" s="151">
        <v>6</v>
      </c>
      <c r="D15" s="151" t="s">
        <v>27</v>
      </c>
      <c r="E15" s="23">
        <f t="shared" si="0"/>
        <v>33</v>
      </c>
      <c r="F15" s="24" t="str">
        <f t="shared" si="1"/>
        <v>stk</v>
      </c>
      <c r="G15" s="26"/>
      <c r="H15" s="261"/>
      <c r="I15" s="262"/>
      <c r="J15" s="151"/>
      <c r="K15" s="151"/>
      <c r="L15" s="23" t="str">
        <f t="shared" si="2"/>
        <v xml:space="preserve"> </v>
      </c>
      <c r="M15" s="24" t="str">
        <f t="shared" si="3"/>
        <v xml:space="preserve"> </v>
      </c>
      <c r="N15" s="26"/>
      <c r="O15" s="261"/>
      <c r="P15" s="262"/>
      <c r="Q15" s="151"/>
      <c r="R15" s="151"/>
      <c r="S15" s="23" t="str">
        <f t="shared" si="4"/>
        <v xml:space="preserve"> </v>
      </c>
      <c r="T15" s="27"/>
    </row>
    <row r="16" spans="1:20" ht="19">
      <c r="A16" s="265" t="s">
        <v>236</v>
      </c>
      <c r="B16" s="266"/>
      <c r="C16" s="151">
        <v>1</v>
      </c>
      <c r="D16" s="151" t="s">
        <v>237</v>
      </c>
      <c r="E16" s="23">
        <f t="shared" si="0"/>
        <v>5.5</v>
      </c>
      <c r="F16" s="24" t="str">
        <f t="shared" si="1"/>
        <v>ps</v>
      </c>
      <c r="G16" s="26"/>
      <c r="H16" s="261"/>
      <c r="I16" s="262"/>
      <c r="J16" s="151"/>
      <c r="K16" s="151"/>
      <c r="L16" s="23" t="str">
        <f t="shared" si="2"/>
        <v xml:space="preserve"> </v>
      </c>
      <c r="M16" s="24" t="str">
        <f t="shared" si="3"/>
        <v xml:space="preserve"> </v>
      </c>
      <c r="N16" s="26"/>
      <c r="O16" s="261"/>
      <c r="P16" s="262"/>
      <c r="Q16" s="151"/>
      <c r="R16" s="151"/>
      <c r="S16" s="23" t="str">
        <f t="shared" si="4"/>
        <v xml:space="preserve"> </v>
      </c>
      <c r="T16" s="27"/>
    </row>
    <row r="17" spans="1:20" ht="19">
      <c r="A17" s="265" t="s">
        <v>238</v>
      </c>
      <c r="B17" s="266"/>
      <c r="C17" s="151">
        <v>5</v>
      </c>
      <c r="D17" s="151" t="s">
        <v>51</v>
      </c>
      <c r="E17" s="23">
        <f t="shared" si="0"/>
        <v>27.5</v>
      </c>
      <c r="F17" s="24" t="str">
        <f t="shared" ref="F17:F20" si="5">IF(ISBLANK(D17)," ",D17)</f>
        <v>dl</v>
      </c>
      <c r="G17" s="26"/>
      <c r="H17" s="261"/>
      <c r="I17" s="262"/>
      <c r="J17" s="151"/>
      <c r="K17" s="151"/>
      <c r="L17" s="23" t="str">
        <f t="shared" si="2"/>
        <v xml:space="preserve"> </v>
      </c>
      <c r="M17" s="24" t="str">
        <f t="shared" si="3"/>
        <v xml:space="preserve"> </v>
      </c>
      <c r="N17" s="26"/>
      <c r="O17" s="261"/>
      <c r="P17" s="262"/>
      <c r="Q17" s="151"/>
      <c r="R17" s="151"/>
      <c r="S17" s="23" t="str">
        <f t="shared" si="4"/>
        <v xml:space="preserve"> </v>
      </c>
      <c r="T17" s="27"/>
    </row>
    <row r="18" spans="1:20" ht="19">
      <c r="A18" s="265" t="s">
        <v>436</v>
      </c>
      <c r="B18" s="266"/>
      <c r="C18" s="151"/>
      <c r="D18" s="151"/>
      <c r="E18" s="23" t="str">
        <f t="shared" si="0"/>
        <v xml:space="preserve"> </v>
      </c>
      <c r="F18" s="24" t="str">
        <f t="shared" si="5"/>
        <v xml:space="preserve"> </v>
      </c>
      <c r="G18" s="26"/>
      <c r="H18" s="261"/>
      <c r="I18" s="262"/>
      <c r="J18" s="151"/>
      <c r="K18" s="151"/>
      <c r="L18" s="23" t="str">
        <f t="shared" si="2"/>
        <v xml:space="preserve"> </v>
      </c>
      <c r="M18" s="24" t="str">
        <f t="shared" si="3"/>
        <v xml:space="preserve"> </v>
      </c>
      <c r="N18" s="26"/>
      <c r="O18" s="261"/>
      <c r="P18" s="262"/>
      <c r="Q18" s="151"/>
      <c r="R18" s="151"/>
      <c r="S18" s="23" t="str">
        <f t="shared" si="4"/>
        <v xml:space="preserve"> </v>
      </c>
      <c r="T18" s="27"/>
    </row>
    <row r="19" spans="1:20" ht="19">
      <c r="A19" s="265" t="s">
        <v>111</v>
      </c>
      <c r="B19" s="266"/>
      <c r="C19" s="151">
        <v>0.75</v>
      </c>
      <c r="D19" s="151" t="s">
        <v>51</v>
      </c>
      <c r="E19" s="23">
        <f t="shared" si="0"/>
        <v>4.125</v>
      </c>
      <c r="F19" s="24" t="str">
        <f t="shared" si="5"/>
        <v>dl</v>
      </c>
      <c r="G19" s="26"/>
      <c r="H19" s="261"/>
      <c r="I19" s="262"/>
      <c r="J19" s="151"/>
      <c r="K19" s="151"/>
      <c r="L19" s="23" t="str">
        <f t="shared" si="2"/>
        <v xml:space="preserve"> </v>
      </c>
      <c r="M19" s="24" t="str">
        <f t="shared" si="3"/>
        <v xml:space="preserve"> </v>
      </c>
      <c r="N19" s="26"/>
      <c r="O19" s="261"/>
      <c r="P19" s="262"/>
      <c r="Q19" s="151"/>
      <c r="R19" s="151"/>
      <c r="S19" s="23" t="str">
        <f t="shared" si="4"/>
        <v xml:space="preserve"> </v>
      </c>
      <c r="T19" s="27"/>
    </row>
    <row r="20" spans="1:20" ht="19">
      <c r="A20" s="265" t="s">
        <v>599</v>
      </c>
      <c r="B20" s="266"/>
      <c r="C20" s="151">
        <v>0.2</v>
      </c>
      <c r="D20" s="151" t="s">
        <v>27</v>
      </c>
      <c r="E20" s="23">
        <f t="shared" si="0"/>
        <v>1.1000000000000001</v>
      </c>
      <c r="F20" s="24" t="str">
        <f t="shared" si="5"/>
        <v>stk</v>
      </c>
      <c r="G20" s="26"/>
      <c r="H20" s="261"/>
      <c r="I20" s="262"/>
      <c r="J20" s="151"/>
      <c r="K20" s="151"/>
      <c r="L20" s="23" t="str">
        <f t="shared" si="2"/>
        <v xml:space="preserve"> </v>
      </c>
      <c r="M20" s="24" t="str">
        <f t="shared" si="3"/>
        <v xml:space="preserve"> </v>
      </c>
      <c r="N20" s="26"/>
      <c r="O20" s="261"/>
      <c r="P20" s="262"/>
      <c r="Q20" s="151"/>
      <c r="R20" s="151"/>
      <c r="S20" s="23" t="str">
        <f t="shared" si="4"/>
        <v xml:space="preserve"> </v>
      </c>
      <c r="T20" s="27"/>
    </row>
    <row r="21" spans="1:20" ht="20">
      <c r="A21" s="380" t="s">
        <v>64</v>
      </c>
      <c r="B21" s="381"/>
      <c r="C21" s="381"/>
      <c r="D21" s="381"/>
      <c r="E21" s="381"/>
      <c r="F21" s="382"/>
      <c r="H21" s="380" t="s">
        <v>64</v>
      </c>
      <c r="I21" s="381"/>
      <c r="J21" s="381"/>
      <c r="K21" s="381"/>
      <c r="L21" s="381"/>
      <c r="M21" s="382"/>
      <c r="O21" s="380" t="s">
        <v>64</v>
      </c>
      <c r="P21" s="381"/>
      <c r="Q21" s="381"/>
      <c r="R21" s="381"/>
      <c r="S21" s="381"/>
      <c r="T21" s="382"/>
    </row>
    <row r="22" spans="1:20" ht="20" customHeight="1">
      <c r="A22" s="93">
        <v>1</v>
      </c>
      <c r="B22" s="383" t="s">
        <v>441</v>
      </c>
      <c r="C22" s="383"/>
      <c r="D22" s="383"/>
      <c r="E22" s="383"/>
      <c r="F22" s="384"/>
      <c r="H22" s="42">
        <v>1</v>
      </c>
      <c r="I22" s="252" t="s">
        <v>121</v>
      </c>
      <c r="J22" s="252"/>
      <c r="K22" s="252"/>
      <c r="L22" s="252"/>
      <c r="M22" s="253"/>
      <c r="O22" s="42">
        <v>1</v>
      </c>
      <c r="P22" s="252" t="s">
        <v>442</v>
      </c>
      <c r="Q22" s="252"/>
      <c r="R22" s="252"/>
      <c r="S22" s="252"/>
      <c r="T22" s="253"/>
    </row>
    <row r="23" spans="1:20" ht="20" customHeight="1">
      <c r="A23" s="91">
        <v>1</v>
      </c>
      <c r="B23" s="385" t="s">
        <v>301</v>
      </c>
      <c r="C23" s="385"/>
      <c r="D23" s="385"/>
      <c r="E23" s="385"/>
      <c r="F23" s="386"/>
      <c r="H23" s="42">
        <v>2</v>
      </c>
      <c r="I23" s="252" t="s">
        <v>122</v>
      </c>
      <c r="J23" s="252"/>
      <c r="K23" s="252"/>
      <c r="L23" s="252"/>
      <c r="M23" s="253"/>
      <c r="O23" s="42">
        <v>2</v>
      </c>
      <c r="P23" s="252" t="s">
        <v>368</v>
      </c>
      <c r="Q23" s="252"/>
      <c r="R23" s="252"/>
      <c r="S23" s="252"/>
      <c r="T23" s="253"/>
    </row>
    <row r="24" spans="1:20" ht="20" customHeight="1">
      <c r="A24" s="42">
        <v>2</v>
      </c>
      <c r="B24" s="252" t="s">
        <v>438</v>
      </c>
      <c r="C24" s="252"/>
      <c r="D24" s="252"/>
      <c r="E24" s="252"/>
      <c r="F24" s="253"/>
      <c r="H24" s="42">
        <v>3</v>
      </c>
      <c r="I24" s="252"/>
      <c r="J24" s="252"/>
      <c r="K24" s="252"/>
      <c r="L24" s="252"/>
      <c r="M24" s="253"/>
      <c r="O24" s="42">
        <v>3</v>
      </c>
      <c r="P24" s="252" t="s">
        <v>361</v>
      </c>
      <c r="Q24" s="252"/>
      <c r="R24" s="252"/>
      <c r="S24" s="252"/>
      <c r="T24" s="253"/>
    </row>
    <row r="25" spans="1:20" ht="20" customHeight="1">
      <c r="A25" s="42">
        <v>3</v>
      </c>
      <c r="B25" s="252" t="s">
        <v>303</v>
      </c>
      <c r="C25" s="252"/>
      <c r="D25" s="252"/>
      <c r="E25" s="252"/>
      <c r="F25" s="253"/>
      <c r="H25" s="42">
        <v>4</v>
      </c>
      <c r="I25" s="252" t="s">
        <v>568</v>
      </c>
      <c r="J25" s="252"/>
      <c r="K25" s="252"/>
      <c r="L25" s="252"/>
      <c r="M25" s="253"/>
      <c r="O25" s="42">
        <v>4</v>
      </c>
      <c r="P25" s="252" t="s">
        <v>362</v>
      </c>
      <c r="Q25" s="252"/>
      <c r="R25" s="252"/>
      <c r="S25" s="252"/>
      <c r="T25" s="253"/>
    </row>
    <row r="26" spans="1:20" ht="20" customHeight="1">
      <c r="A26" s="91">
        <v>1</v>
      </c>
      <c r="B26" s="385" t="s">
        <v>274</v>
      </c>
      <c r="C26" s="385"/>
      <c r="D26" s="385"/>
      <c r="E26" s="385"/>
      <c r="F26" s="386"/>
      <c r="H26" s="42">
        <v>5</v>
      </c>
      <c r="I26" s="252" t="s">
        <v>567</v>
      </c>
      <c r="J26" s="252"/>
      <c r="K26" s="252"/>
      <c r="L26" s="252"/>
      <c r="M26" s="253"/>
      <c r="O26" s="42">
        <v>5</v>
      </c>
      <c r="P26" s="252" t="s">
        <v>363</v>
      </c>
      <c r="Q26" s="252"/>
      <c r="R26" s="252"/>
      <c r="S26" s="252"/>
      <c r="T26" s="253"/>
    </row>
    <row r="27" spans="1:20" ht="20" customHeight="1">
      <c r="A27" s="42">
        <v>2</v>
      </c>
      <c r="B27" s="387" t="s">
        <v>437</v>
      </c>
      <c r="C27" s="387"/>
      <c r="D27" s="387"/>
      <c r="E27" s="387"/>
      <c r="F27" s="311"/>
      <c r="H27" s="42">
        <v>6</v>
      </c>
      <c r="I27" s="252" t="s">
        <v>569</v>
      </c>
      <c r="J27" s="252"/>
      <c r="K27" s="252"/>
      <c r="L27" s="252"/>
      <c r="M27" s="253"/>
      <c r="O27" s="42">
        <v>6</v>
      </c>
      <c r="P27" s="252" t="s">
        <v>364</v>
      </c>
      <c r="Q27" s="252"/>
      <c r="R27" s="252"/>
      <c r="S27" s="252"/>
      <c r="T27" s="253"/>
    </row>
    <row r="28" spans="1:20" ht="20" customHeight="1">
      <c r="A28" s="42">
        <v>3</v>
      </c>
      <c r="B28" s="252" t="s">
        <v>300</v>
      </c>
      <c r="C28" s="252"/>
      <c r="D28" s="252"/>
      <c r="E28" s="252"/>
      <c r="F28" s="253"/>
      <c r="H28" s="42">
        <v>7</v>
      </c>
      <c r="I28" s="252" t="s">
        <v>124</v>
      </c>
      <c r="J28" s="252"/>
      <c r="K28" s="252"/>
      <c r="L28" s="252"/>
      <c r="M28" s="253"/>
      <c r="O28" s="42">
        <v>7</v>
      </c>
      <c r="P28" s="252" t="s">
        <v>365</v>
      </c>
      <c r="Q28" s="252"/>
      <c r="R28" s="252"/>
      <c r="S28" s="252"/>
      <c r="T28" s="253"/>
    </row>
    <row r="29" spans="1:20" ht="20" customHeight="1">
      <c r="A29" s="42">
        <v>4</v>
      </c>
      <c r="B29" s="252" t="s">
        <v>435</v>
      </c>
      <c r="C29" s="252"/>
      <c r="D29" s="252"/>
      <c r="E29" s="252"/>
      <c r="F29" s="253"/>
      <c r="H29" s="42">
        <v>8</v>
      </c>
      <c r="I29" s="252" t="s">
        <v>125</v>
      </c>
      <c r="J29" s="252"/>
      <c r="K29" s="252"/>
      <c r="L29" s="252"/>
      <c r="M29" s="253"/>
      <c r="O29" s="42">
        <v>8</v>
      </c>
      <c r="P29" s="252" t="s">
        <v>366</v>
      </c>
      <c r="Q29" s="252"/>
      <c r="R29" s="252"/>
      <c r="S29" s="252"/>
      <c r="T29" s="253"/>
    </row>
    <row r="30" spans="1:20" ht="20" customHeight="1">
      <c r="A30" s="42">
        <v>5</v>
      </c>
      <c r="B30" s="252" t="s">
        <v>439</v>
      </c>
      <c r="C30" s="252"/>
      <c r="D30" s="252"/>
      <c r="E30" s="252"/>
      <c r="F30" s="253"/>
      <c r="H30" s="42">
        <v>9</v>
      </c>
      <c r="I30" s="252" t="s">
        <v>126</v>
      </c>
      <c r="J30" s="252"/>
      <c r="K30" s="252"/>
      <c r="L30" s="252"/>
      <c r="M30" s="253"/>
      <c r="O30" s="42">
        <v>9</v>
      </c>
      <c r="P30" s="252" t="s">
        <v>572</v>
      </c>
      <c r="Q30" s="252"/>
      <c r="R30" s="252"/>
      <c r="S30" s="252"/>
      <c r="T30" s="253"/>
    </row>
    <row r="31" spans="1:20" ht="20" customHeight="1">
      <c r="A31" s="91">
        <v>1</v>
      </c>
      <c r="B31" s="388" t="s">
        <v>433</v>
      </c>
      <c r="C31" s="388"/>
      <c r="D31" s="388"/>
      <c r="E31" s="388"/>
      <c r="F31" s="389"/>
      <c r="H31" s="42">
        <v>10</v>
      </c>
      <c r="I31" s="252" t="s">
        <v>123</v>
      </c>
      <c r="J31" s="252"/>
      <c r="K31" s="252"/>
      <c r="L31" s="252"/>
      <c r="M31" s="253"/>
      <c r="O31" s="42">
        <v>10</v>
      </c>
      <c r="P31" s="252"/>
      <c r="Q31" s="252"/>
      <c r="R31" s="252"/>
      <c r="S31" s="252"/>
      <c r="T31" s="253"/>
    </row>
    <row r="32" spans="1:20" ht="20" customHeight="1">
      <c r="A32" s="42">
        <v>2</v>
      </c>
      <c r="B32" s="252" t="s">
        <v>434</v>
      </c>
      <c r="C32" s="252"/>
      <c r="D32" s="252"/>
      <c r="E32" s="252"/>
      <c r="F32" s="253"/>
      <c r="H32" s="42">
        <v>11</v>
      </c>
      <c r="I32" s="252"/>
      <c r="J32" s="252"/>
      <c r="K32" s="252"/>
      <c r="L32" s="252"/>
      <c r="M32" s="253"/>
      <c r="O32" s="42">
        <v>11</v>
      </c>
      <c r="P32" s="252" t="s">
        <v>570</v>
      </c>
      <c r="Q32" s="252"/>
      <c r="R32" s="252"/>
      <c r="S32" s="252"/>
      <c r="T32" s="253"/>
    </row>
    <row r="33" spans="1:22" ht="20" customHeight="1">
      <c r="A33" s="42">
        <v>3</v>
      </c>
      <c r="B33" s="252" t="s">
        <v>225</v>
      </c>
      <c r="C33" s="252"/>
      <c r="D33" s="252"/>
      <c r="E33" s="252"/>
      <c r="F33" s="253"/>
      <c r="H33" s="42">
        <v>12</v>
      </c>
      <c r="I33" s="252"/>
      <c r="J33" s="252"/>
      <c r="K33" s="252"/>
      <c r="L33" s="252"/>
      <c r="M33" s="253"/>
      <c r="O33" s="42">
        <v>12</v>
      </c>
      <c r="P33" s="252" t="s">
        <v>367</v>
      </c>
      <c r="Q33" s="252"/>
      <c r="R33" s="252"/>
      <c r="S33" s="252"/>
      <c r="T33" s="253"/>
    </row>
    <row r="34" spans="1:22" ht="20" customHeight="1">
      <c r="A34" s="42">
        <v>4</v>
      </c>
      <c r="B34" s="252" t="s">
        <v>302</v>
      </c>
      <c r="C34" s="252"/>
      <c r="D34" s="252"/>
      <c r="E34" s="252"/>
      <c r="F34" s="253"/>
      <c r="H34" s="42">
        <v>13</v>
      </c>
      <c r="I34" s="252"/>
      <c r="J34" s="252"/>
      <c r="K34" s="252"/>
      <c r="L34" s="252"/>
      <c r="M34" s="253"/>
      <c r="O34" s="42">
        <v>13</v>
      </c>
      <c r="P34" s="252" t="s">
        <v>369</v>
      </c>
      <c r="Q34" s="252"/>
      <c r="R34" s="252"/>
      <c r="S34" s="252"/>
      <c r="T34" s="253"/>
    </row>
    <row r="35" spans="1:22" ht="20" customHeight="1">
      <c r="A35" s="92">
        <v>5</v>
      </c>
      <c r="B35" s="323" t="s">
        <v>226</v>
      </c>
      <c r="C35" s="323"/>
      <c r="D35" s="323"/>
      <c r="E35" s="323"/>
      <c r="F35" s="324"/>
      <c r="H35" s="42">
        <v>14</v>
      </c>
      <c r="I35" s="252"/>
      <c r="J35" s="252"/>
      <c r="K35" s="252"/>
      <c r="L35" s="252"/>
      <c r="M35" s="253"/>
      <c r="O35" s="42">
        <v>14</v>
      </c>
      <c r="P35" s="252" t="s">
        <v>571</v>
      </c>
      <c r="Q35" s="252"/>
      <c r="R35" s="252"/>
      <c r="S35" s="252"/>
      <c r="T35" s="253"/>
    </row>
    <row r="36" spans="1:22" ht="20" customHeight="1">
      <c r="A36" s="93">
        <v>1</v>
      </c>
      <c r="B36" s="383" t="s">
        <v>113</v>
      </c>
      <c r="C36" s="383"/>
      <c r="D36" s="383"/>
      <c r="E36" s="383"/>
      <c r="F36" s="384"/>
      <c r="H36" s="42">
        <v>15</v>
      </c>
      <c r="I36" s="252"/>
      <c r="J36" s="252"/>
      <c r="K36" s="252"/>
      <c r="L36" s="252"/>
      <c r="M36" s="253"/>
      <c r="O36" s="42">
        <v>15</v>
      </c>
      <c r="P36" s="252"/>
      <c r="Q36" s="252"/>
      <c r="R36" s="252"/>
      <c r="S36" s="252"/>
      <c r="T36" s="253"/>
    </row>
    <row r="37" spans="1:22" ht="20" customHeight="1">
      <c r="A37" s="42">
        <v>1</v>
      </c>
      <c r="B37" s="252" t="s">
        <v>227</v>
      </c>
      <c r="C37" s="252"/>
      <c r="D37" s="252"/>
      <c r="E37" s="252"/>
      <c r="F37" s="253"/>
      <c r="H37" s="42">
        <v>16</v>
      </c>
      <c r="I37" s="252"/>
      <c r="J37" s="252"/>
      <c r="K37" s="252"/>
      <c r="L37" s="252"/>
      <c r="M37" s="253"/>
      <c r="O37" s="42">
        <v>16</v>
      </c>
      <c r="P37" s="252"/>
      <c r="Q37" s="252"/>
      <c r="R37" s="252"/>
      <c r="S37" s="252"/>
      <c r="T37" s="253"/>
    </row>
    <row r="38" spans="1:22" ht="21" thickBot="1">
      <c r="A38" s="43">
        <v>2</v>
      </c>
      <c r="B38" s="254" t="s">
        <v>228</v>
      </c>
      <c r="C38" s="254"/>
      <c r="D38" s="254"/>
      <c r="E38" s="254"/>
      <c r="F38" s="255"/>
      <c r="H38" s="43">
        <v>17</v>
      </c>
      <c r="I38" s="254"/>
      <c r="J38" s="254"/>
      <c r="K38" s="254"/>
      <c r="L38" s="254"/>
      <c r="M38" s="255"/>
      <c r="O38" s="43">
        <v>17</v>
      </c>
      <c r="P38" s="254"/>
      <c r="Q38" s="254"/>
      <c r="R38" s="254"/>
      <c r="S38" s="254"/>
      <c r="T38" s="255"/>
    </row>
    <row r="39" spans="1:22" ht="20" customHeight="1"/>
    <row r="40" spans="1:22" ht="20" customHeight="1">
      <c r="A40" s="373" t="str">
        <f>A3</f>
        <v>Gurregryde med ris</v>
      </c>
      <c r="B40" s="373"/>
      <c r="C40" s="373"/>
      <c r="D40" s="373"/>
      <c r="E40" s="373"/>
      <c r="F40" s="373"/>
      <c r="G40" s="102"/>
      <c r="H40" s="373" t="str">
        <f>H3</f>
        <v>Kartoffel-Porresuppe</v>
      </c>
      <c r="I40" s="373"/>
      <c r="J40" s="373"/>
      <c r="K40" s="373"/>
      <c r="L40" s="373"/>
      <c r="M40" s="373"/>
      <c r="N40" s="102"/>
      <c r="O40" s="373" t="str">
        <f>O3</f>
        <v>Appesin muffins</v>
      </c>
      <c r="P40" s="373"/>
      <c r="Q40" s="373"/>
      <c r="R40" s="373"/>
      <c r="S40" s="373"/>
      <c r="T40" s="373"/>
      <c r="U40" s="102"/>
      <c r="V40" s="102"/>
    </row>
    <row r="41" spans="1:22" ht="20" customHeight="1"/>
    <row r="42" spans="1:22" ht="20" customHeight="1"/>
    <row r="43" spans="1:22" ht="20" customHeight="1"/>
    <row r="44" spans="1:22" ht="20" customHeight="1"/>
    <row r="45" spans="1:22" ht="20" customHeight="1"/>
    <row r="46" spans="1:22" ht="20" customHeight="1"/>
    <row r="47" spans="1:22" ht="20" customHeight="1"/>
    <row r="48" spans="1:22" ht="20" customHeight="1"/>
    <row r="49" ht="20" customHeight="1"/>
    <row r="50" ht="20" customHeight="1"/>
    <row r="51" ht="20" customHeight="1"/>
    <row r="52" ht="20" customHeight="1"/>
    <row r="53" ht="20" customHeight="1"/>
    <row r="54" ht="20" customHeight="1"/>
    <row r="55" ht="20" customHeight="1"/>
    <row r="56" ht="20" customHeight="1"/>
    <row r="57" ht="20" customHeight="1"/>
    <row r="58" ht="20" customHeight="1"/>
    <row r="59" ht="20" customHeight="1"/>
    <row r="60" ht="20" customHeight="1"/>
    <row r="61" ht="20" customHeight="1"/>
    <row r="62" ht="20" customHeight="1"/>
    <row r="63" ht="20" customHeight="1"/>
    <row r="64" ht="20" customHeight="1"/>
    <row r="65" ht="20" customHeight="1"/>
    <row r="66" ht="20" customHeight="1"/>
    <row r="67" ht="20" customHeight="1"/>
    <row r="68" ht="20" customHeight="1"/>
    <row r="69" ht="20" customHeight="1"/>
    <row r="70" ht="20" customHeight="1"/>
    <row r="71" ht="20" customHeight="1"/>
    <row r="72" ht="20" customHeight="1"/>
    <row r="73" ht="20" customHeight="1"/>
    <row r="74" ht="20" customHeight="1"/>
    <row r="75" ht="20" customHeight="1"/>
    <row r="76" ht="20" customHeight="1"/>
    <row r="77" ht="20" customHeight="1"/>
    <row r="78" ht="20" customHeight="1"/>
    <row r="79" ht="20" customHeight="1"/>
    <row r="80" ht="20" customHeight="1"/>
    <row r="81" ht="20" customHeight="1"/>
  </sheetData>
  <mergeCells count="111">
    <mergeCell ref="I34:M34"/>
    <mergeCell ref="P35:T35"/>
    <mergeCell ref="P36:T36"/>
    <mergeCell ref="P38:T38"/>
    <mergeCell ref="B36:F36"/>
    <mergeCell ref="B38:F38"/>
    <mergeCell ref="I35:M35"/>
    <mergeCell ref="I36:M36"/>
    <mergeCell ref="I38:M38"/>
    <mergeCell ref="B35:F35"/>
    <mergeCell ref="B37:F37"/>
    <mergeCell ref="I37:M37"/>
    <mergeCell ref="P37:T37"/>
    <mergeCell ref="P34:T34"/>
    <mergeCell ref="B34:F34"/>
    <mergeCell ref="O16:P16"/>
    <mergeCell ref="O17:P17"/>
    <mergeCell ref="O18:P18"/>
    <mergeCell ref="O19:P19"/>
    <mergeCell ref="O20:P20"/>
    <mergeCell ref="B23:F23"/>
    <mergeCell ref="I23:M23"/>
    <mergeCell ref="P23:T23"/>
    <mergeCell ref="A16:B16"/>
    <mergeCell ref="A17:B17"/>
    <mergeCell ref="A18:B18"/>
    <mergeCell ref="A19:B19"/>
    <mergeCell ref="A20:B20"/>
    <mergeCell ref="H16:I16"/>
    <mergeCell ref="H17:I17"/>
    <mergeCell ref="H18:I18"/>
    <mergeCell ref="H19:I19"/>
    <mergeCell ref="H20:I20"/>
    <mergeCell ref="B26:F26"/>
    <mergeCell ref="B27:F27"/>
    <mergeCell ref="I26:M26"/>
    <mergeCell ref="I27:M27"/>
    <mergeCell ref="B32:F32"/>
    <mergeCell ref="I32:M32"/>
    <mergeCell ref="P32:T32"/>
    <mergeCell ref="B33:F33"/>
    <mergeCell ref="I33:M33"/>
    <mergeCell ref="P33:T33"/>
    <mergeCell ref="B29:F29"/>
    <mergeCell ref="I29:M29"/>
    <mergeCell ref="P29:T29"/>
    <mergeCell ref="B31:F31"/>
    <mergeCell ref="I31:M31"/>
    <mergeCell ref="P31:T31"/>
    <mergeCell ref="P26:T26"/>
    <mergeCell ref="P27:T27"/>
    <mergeCell ref="B28:F28"/>
    <mergeCell ref="I28:M28"/>
    <mergeCell ref="P28:T28"/>
    <mergeCell ref="B30:F30"/>
    <mergeCell ref="I30:M30"/>
    <mergeCell ref="P30:T30"/>
    <mergeCell ref="P24:T24"/>
    <mergeCell ref="B25:F25"/>
    <mergeCell ref="I25:M25"/>
    <mergeCell ref="P25:T25"/>
    <mergeCell ref="A21:F21"/>
    <mergeCell ref="H21:M21"/>
    <mergeCell ref="O21:T21"/>
    <mergeCell ref="B22:F22"/>
    <mergeCell ref="I22:M22"/>
    <mergeCell ref="P22:T22"/>
    <mergeCell ref="B24:F24"/>
    <mergeCell ref="I24:M24"/>
    <mergeCell ref="A15:B15"/>
    <mergeCell ref="H15:I15"/>
    <mergeCell ref="O15:P15"/>
    <mergeCell ref="A12:B12"/>
    <mergeCell ref="H12:I12"/>
    <mergeCell ref="O12:P12"/>
    <mergeCell ref="A13:B13"/>
    <mergeCell ref="H13:I13"/>
    <mergeCell ref="O13:P13"/>
    <mergeCell ref="A8:B8"/>
    <mergeCell ref="H8:I8"/>
    <mergeCell ref="O8:P8"/>
    <mergeCell ref="A9:B9"/>
    <mergeCell ref="H9:I9"/>
    <mergeCell ref="O9:P9"/>
    <mergeCell ref="A14:B14"/>
    <mergeCell ref="H14:I14"/>
    <mergeCell ref="O14:P14"/>
    <mergeCell ref="O40:T40"/>
    <mergeCell ref="H40:M40"/>
    <mergeCell ref="A40:F40"/>
    <mergeCell ref="A7:B7"/>
    <mergeCell ref="H7:I7"/>
    <mergeCell ref="O7:P7"/>
    <mergeCell ref="A1:F1"/>
    <mergeCell ref="H1:M1"/>
    <mergeCell ref="O1:T1"/>
    <mergeCell ref="A3:F3"/>
    <mergeCell ref="H3:M3"/>
    <mergeCell ref="O3:T3"/>
    <mergeCell ref="A6:B6"/>
    <mergeCell ref="H6:I6"/>
    <mergeCell ref="O6:P6"/>
    <mergeCell ref="A4:C4"/>
    <mergeCell ref="H4:J4"/>
    <mergeCell ref="O4:Q4"/>
    <mergeCell ref="A10:B10"/>
    <mergeCell ref="H10:I10"/>
    <mergeCell ref="O10:P10"/>
    <mergeCell ref="A11:B11"/>
    <mergeCell ref="H11:I11"/>
    <mergeCell ref="O11:P11"/>
  </mergeCells>
  <pageMargins left="0.23622047244094491" right="0.11811023622047245" top="0.70866141732283472" bottom="0.11811023622047245" header="0.31496062992125984" footer="0.11811023622047245"/>
  <pageSetup paperSize="9" scale="70" fitToHeight="2" orientation="landscape" r:id="rId1"/>
  <headerFooter>
    <oddHeader>&amp;C&amp;16Onsdag</oddHeader>
  </headerFooter>
  <rowBreaks count="1" manualBreakCount="1">
    <brk id="39"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8">
    <tabColor theme="3"/>
  </sheetPr>
  <dimension ref="A1:T139"/>
  <sheetViews>
    <sheetView zoomScale="60" zoomScaleNormal="60" workbookViewId="0">
      <selection sqref="A1:F1"/>
    </sheetView>
  </sheetViews>
  <sheetFormatPr baseColWidth="10" defaultColWidth="8.83203125" defaultRowHeight="13"/>
  <cols>
    <col min="1" max="1" width="4.33203125" customWidth="1"/>
    <col min="2" max="2" width="30.6640625" customWidth="1"/>
    <col min="3" max="3" width="6.6640625" customWidth="1"/>
    <col min="4" max="4" width="7.6640625" customWidth="1"/>
    <col min="5" max="5" width="8.6640625" customWidth="1"/>
    <col min="6" max="6" width="7.6640625" customWidth="1"/>
    <col min="7" max="7" width="3.1640625" customWidth="1"/>
    <col min="8" max="8" width="4.33203125" customWidth="1"/>
    <col min="9" max="9" width="30.6640625" customWidth="1"/>
    <col min="10" max="10" width="6.6640625" customWidth="1"/>
    <col min="11" max="11" width="7.6640625" customWidth="1"/>
    <col min="12" max="12" width="8.6640625" customWidth="1"/>
    <col min="13" max="13" width="7.6640625" customWidth="1"/>
    <col min="14" max="14" width="3.1640625" customWidth="1"/>
    <col min="15" max="15" width="4.33203125" customWidth="1"/>
    <col min="16" max="16" width="30.6640625" customWidth="1"/>
    <col min="17" max="17" width="6.6640625" customWidth="1"/>
    <col min="18" max="18" width="7.6640625" customWidth="1"/>
    <col min="19" max="19" width="8.6640625" customWidth="1"/>
    <col min="20" max="20" width="7.6640625" customWidth="1"/>
  </cols>
  <sheetData>
    <row r="1" spans="1:20" ht="24">
      <c r="A1" s="390" t="s">
        <v>83</v>
      </c>
      <c r="B1" s="391"/>
      <c r="C1" s="391"/>
      <c r="D1" s="391"/>
      <c r="E1" s="391"/>
      <c r="F1" s="392"/>
      <c r="H1" s="390" t="s">
        <v>84</v>
      </c>
      <c r="I1" s="391"/>
      <c r="J1" s="391"/>
      <c r="K1" s="391"/>
      <c r="L1" s="391"/>
      <c r="M1" s="392"/>
      <c r="O1" s="390" t="s">
        <v>85</v>
      </c>
      <c r="P1" s="391"/>
      <c r="Q1" s="391"/>
      <c r="R1" s="391"/>
      <c r="S1" s="391"/>
      <c r="T1" s="392"/>
    </row>
    <row r="2" spans="1:20" ht="14" thickBot="1">
      <c r="A2" s="21"/>
      <c r="B2" s="102"/>
      <c r="C2" s="102"/>
      <c r="D2" s="102"/>
      <c r="E2" s="102"/>
      <c r="F2" s="22"/>
      <c r="H2" s="21"/>
      <c r="M2" s="22"/>
      <c r="O2" s="21"/>
      <c r="T2" s="22"/>
    </row>
    <row r="3" spans="1:20" ht="24">
      <c r="A3" s="393" t="s">
        <v>428</v>
      </c>
      <c r="B3" s="394"/>
      <c r="C3" s="394"/>
      <c r="D3" s="394"/>
      <c r="E3" s="394"/>
      <c r="F3" s="395"/>
      <c r="H3" s="393" t="s">
        <v>188</v>
      </c>
      <c r="I3" s="396"/>
      <c r="J3" s="396"/>
      <c r="K3" s="396"/>
      <c r="L3" s="396"/>
      <c r="M3" s="395"/>
      <c r="O3" s="390" t="s">
        <v>249</v>
      </c>
      <c r="P3" s="391"/>
      <c r="Q3" s="391"/>
      <c r="R3" s="391"/>
      <c r="S3" s="391"/>
      <c r="T3" s="392"/>
    </row>
    <row r="4" spans="1:20" ht="20">
      <c r="A4" s="316" t="s">
        <v>347</v>
      </c>
      <c r="B4" s="317"/>
      <c r="C4" s="317"/>
      <c r="D4" s="103" t="s">
        <v>99</v>
      </c>
      <c r="E4" s="102"/>
      <c r="F4" s="17" t="s">
        <v>70</v>
      </c>
      <c r="H4" s="267"/>
      <c r="I4" s="268"/>
      <c r="J4" s="268"/>
      <c r="K4" s="16" t="s">
        <v>99</v>
      </c>
      <c r="M4" s="17" t="s">
        <v>70</v>
      </c>
      <c r="O4" s="267"/>
      <c r="P4" s="268"/>
      <c r="Q4" s="268"/>
      <c r="R4" s="16" t="s">
        <v>99</v>
      </c>
      <c r="T4" s="17" t="s">
        <v>70</v>
      </c>
    </row>
    <row r="5" spans="1:20" ht="20">
      <c r="A5" s="51" t="s">
        <v>82</v>
      </c>
      <c r="B5" s="238"/>
      <c r="C5" s="238">
        <v>4</v>
      </c>
      <c r="D5" s="238" t="s">
        <v>49</v>
      </c>
      <c r="E5" s="238">
        <f>Indkøbsliste!G6</f>
        <v>54</v>
      </c>
      <c r="F5" s="53" t="s">
        <v>49</v>
      </c>
      <c r="H5" s="51" t="s">
        <v>82</v>
      </c>
      <c r="I5" s="52"/>
      <c r="J5" s="52">
        <v>4</v>
      </c>
      <c r="K5" s="52" t="s">
        <v>49</v>
      </c>
      <c r="L5" s="52">
        <f>Indkøbsliste!G7</f>
        <v>0</v>
      </c>
      <c r="M5" s="53" t="s">
        <v>49</v>
      </c>
      <c r="O5" s="51" t="s">
        <v>82</v>
      </c>
      <c r="P5" s="52"/>
      <c r="Q5" s="52">
        <v>4</v>
      </c>
      <c r="R5" s="52" t="s">
        <v>49</v>
      </c>
      <c r="S5" s="52">
        <f>E5+L5</f>
        <v>54</v>
      </c>
      <c r="T5" s="53" t="s">
        <v>49</v>
      </c>
    </row>
    <row r="6" spans="1:20" ht="19">
      <c r="A6" s="265" t="s">
        <v>186</v>
      </c>
      <c r="B6" s="294"/>
      <c r="C6" s="149">
        <v>600</v>
      </c>
      <c r="D6" s="149" t="s">
        <v>50</v>
      </c>
      <c r="E6" s="117">
        <f>IF(ISBLANK(C6)," ",C6/$C$5*$E$5)</f>
        <v>8100</v>
      </c>
      <c r="F6" s="24" t="str">
        <f>IF(ISBLANK(D6)," ",D6)</f>
        <v>g</v>
      </c>
      <c r="G6" s="26"/>
      <c r="H6" s="265" t="s">
        <v>189</v>
      </c>
      <c r="I6" s="266"/>
      <c r="J6" s="151">
        <v>1</v>
      </c>
      <c r="K6" s="151" t="s">
        <v>51</v>
      </c>
      <c r="L6" s="23">
        <f>IF(ISBLANK(J6)," ",J6/$J$5*$L$5)</f>
        <v>0</v>
      </c>
      <c r="M6" s="24" t="str">
        <f>IF(ISBLANK(K6)," ",K6)</f>
        <v>dl</v>
      </c>
      <c r="N6" s="26"/>
      <c r="O6" s="261" t="s">
        <v>249</v>
      </c>
      <c r="P6" s="262"/>
      <c r="Q6" s="151">
        <v>1</v>
      </c>
      <c r="R6" s="151" t="s">
        <v>19</v>
      </c>
      <c r="S6" s="63">
        <f>IF(ISBLANK(Q6)," ",Q6/$Q$5*$S$5)</f>
        <v>13.5</v>
      </c>
      <c r="T6" s="27" t="str">
        <f>IF(ISBLANK(R6)," ",R6)</f>
        <v>l</v>
      </c>
    </row>
    <row r="7" spans="1:20" ht="19">
      <c r="A7" s="265" t="s">
        <v>415</v>
      </c>
      <c r="B7" s="294"/>
      <c r="C7" s="149">
        <v>1</v>
      </c>
      <c r="D7" s="149" t="s">
        <v>15</v>
      </c>
      <c r="E7" s="117">
        <f t="shared" ref="E7:E16" si="0">IF(ISBLANK(C7)," ",C7/$C$5*$E$5)</f>
        <v>13.5</v>
      </c>
      <c r="F7" s="24" t="str">
        <f t="shared" ref="F7:F16" si="1">IF(ISBLANK(D7)," ",D7)</f>
        <v>kg</v>
      </c>
      <c r="G7" s="26"/>
      <c r="H7" s="265" t="s">
        <v>190</v>
      </c>
      <c r="I7" s="266"/>
      <c r="J7" s="151">
        <v>0.5</v>
      </c>
      <c r="K7" s="151" t="s">
        <v>27</v>
      </c>
      <c r="L7" s="23"/>
      <c r="M7" s="24"/>
      <c r="N7" s="26"/>
      <c r="O7" s="261" t="s">
        <v>247</v>
      </c>
      <c r="P7" s="262"/>
      <c r="Q7" s="151">
        <v>1</v>
      </c>
      <c r="R7" s="151" t="s">
        <v>65</v>
      </c>
      <c r="S7" s="63">
        <f t="shared" ref="S7:S20" si="2">IF(ISBLANK(Q7)," ",Q7/$Q$5*$S$5)</f>
        <v>13.5</v>
      </c>
      <c r="T7" s="27" t="str">
        <f t="shared" ref="T7:T20" si="3">IF(ISBLANK(R7)," ",R7)</f>
        <v>pose</v>
      </c>
    </row>
    <row r="8" spans="1:20" ht="19">
      <c r="A8" s="265" t="s">
        <v>335</v>
      </c>
      <c r="B8" s="294"/>
      <c r="C8" s="149">
        <v>0.5</v>
      </c>
      <c r="D8" s="149" t="s">
        <v>27</v>
      </c>
      <c r="E8" s="117">
        <f t="shared" si="0"/>
        <v>6.75</v>
      </c>
      <c r="F8" s="24" t="str">
        <f t="shared" si="1"/>
        <v>stk</v>
      </c>
      <c r="G8" s="26"/>
      <c r="H8" s="265" t="s">
        <v>0</v>
      </c>
      <c r="I8" s="266"/>
      <c r="J8" s="151">
        <v>1</v>
      </c>
      <c r="K8" s="151" t="s">
        <v>51</v>
      </c>
      <c r="L8" s="23"/>
      <c r="M8" s="24"/>
      <c r="N8" s="26"/>
      <c r="O8" s="261"/>
      <c r="P8" s="262"/>
      <c r="Q8" s="151"/>
      <c r="R8" s="151"/>
      <c r="S8" s="63" t="str">
        <f t="shared" si="2"/>
        <v xml:space="preserve"> </v>
      </c>
      <c r="T8" s="27" t="str">
        <f t="shared" si="3"/>
        <v xml:space="preserve"> </v>
      </c>
    </row>
    <row r="9" spans="1:20" ht="19">
      <c r="A9" s="265" t="s">
        <v>262</v>
      </c>
      <c r="B9" s="294"/>
      <c r="C9" s="149">
        <v>2</v>
      </c>
      <c r="D9" s="149" t="s">
        <v>27</v>
      </c>
      <c r="E9" s="117">
        <f t="shared" si="0"/>
        <v>27</v>
      </c>
      <c r="F9" s="24" t="str">
        <f t="shared" si="1"/>
        <v>stk</v>
      </c>
      <c r="G9" s="26"/>
      <c r="H9" s="265" t="s">
        <v>54</v>
      </c>
      <c r="I9" s="266"/>
      <c r="J9" s="151">
        <v>0.5</v>
      </c>
      <c r="K9" s="151" t="s">
        <v>27</v>
      </c>
      <c r="L9" s="23"/>
      <c r="M9" s="24"/>
      <c r="N9" s="26"/>
      <c r="O9" s="261"/>
      <c r="P9" s="262"/>
      <c r="Q9" s="151"/>
      <c r="R9" s="151"/>
      <c r="S9" s="63" t="str">
        <f t="shared" si="2"/>
        <v xml:space="preserve"> </v>
      </c>
      <c r="T9" s="27" t="str">
        <f t="shared" si="3"/>
        <v xml:space="preserve"> </v>
      </c>
    </row>
    <row r="10" spans="1:20" ht="19">
      <c r="A10" s="265" t="s">
        <v>416</v>
      </c>
      <c r="B10" s="294"/>
      <c r="C10" s="150">
        <v>300</v>
      </c>
      <c r="D10" s="149" t="s">
        <v>50</v>
      </c>
      <c r="E10" s="117">
        <f t="shared" si="0"/>
        <v>4050</v>
      </c>
      <c r="F10" s="24" t="str">
        <f t="shared" si="1"/>
        <v>g</v>
      </c>
      <c r="G10" s="26"/>
      <c r="H10" s="265" t="s">
        <v>191</v>
      </c>
      <c r="I10" s="266"/>
      <c r="J10" s="155">
        <v>0.5</v>
      </c>
      <c r="K10" s="151" t="s">
        <v>62</v>
      </c>
      <c r="L10" s="23"/>
      <c r="M10" s="24"/>
      <c r="N10" s="26"/>
      <c r="O10" s="261"/>
      <c r="P10" s="262"/>
      <c r="Q10" s="151"/>
      <c r="R10" s="151"/>
      <c r="S10" s="63" t="str">
        <f t="shared" si="2"/>
        <v xml:space="preserve"> </v>
      </c>
      <c r="T10" s="27" t="str">
        <f t="shared" si="3"/>
        <v xml:space="preserve"> </v>
      </c>
    </row>
    <row r="11" spans="1:20" ht="19">
      <c r="A11" s="397" t="s">
        <v>1</v>
      </c>
      <c r="B11" s="398"/>
      <c r="C11" s="230">
        <v>2.5</v>
      </c>
      <c r="D11" s="231" t="s">
        <v>51</v>
      </c>
      <c r="E11" s="232">
        <f t="shared" si="0"/>
        <v>33.75</v>
      </c>
      <c r="F11" s="239" t="str">
        <f t="shared" si="1"/>
        <v>dl</v>
      </c>
      <c r="G11" s="26"/>
      <c r="H11" s="265" t="s">
        <v>192</v>
      </c>
      <c r="I11" s="266"/>
      <c r="J11" s="155">
        <v>1</v>
      </c>
      <c r="K11" s="151" t="s">
        <v>193</v>
      </c>
      <c r="L11" s="23"/>
      <c r="M11" s="24"/>
      <c r="N11" s="26"/>
      <c r="O11" s="261"/>
      <c r="P11" s="262"/>
      <c r="Q11" s="151"/>
      <c r="R11" s="151"/>
      <c r="S11" s="63" t="str">
        <f t="shared" si="2"/>
        <v xml:space="preserve"> </v>
      </c>
      <c r="T11" s="27" t="str">
        <f t="shared" si="3"/>
        <v xml:space="preserve"> </v>
      </c>
    </row>
    <row r="12" spans="1:20" ht="19">
      <c r="A12" s="265" t="s">
        <v>417</v>
      </c>
      <c r="B12" s="294"/>
      <c r="C12" s="150">
        <v>1</v>
      </c>
      <c r="D12" s="149" t="s">
        <v>418</v>
      </c>
      <c r="E12" s="117">
        <f t="shared" si="0"/>
        <v>13.5</v>
      </c>
      <c r="F12" s="24" t="str">
        <f t="shared" si="1"/>
        <v>terning</v>
      </c>
      <c r="G12" s="26"/>
      <c r="H12" s="265"/>
      <c r="I12" s="266"/>
      <c r="J12" s="155"/>
      <c r="K12" s="151"/>
      <c r="L12" s="23"/>
      <c r="M12" s="24"/>
      <c r="N12" s="26"/>
      <c r="O12" s="261"/>
      <c r="P12" s="262"/>
      <c r="Q12" s="151"/>
      <c r="R12" s="151"/>
      <c r="S12" s="63" t="str">
        <f t="shared" si="2"/>
        <v xml:space="preserve"> </v>
      </c>
      <c r="T12" s="27" t="str">
        <f t="shared" si="3"/>
        <v xml:space="preserve"> </v>
      </c>
    </row>
    <row r="13" spans="1:20" ht="19">
      <c r="A13" s="265" t="s">
        <v>419</v>
      </c>
      <c r="B13" s="294"/>
      <c r="C13" s="150"/>
      <c r="D13" s="149"/>
      <c r="E13" s="117" t="str">
        <f t="shared" si="0"/>
        <v xml:space="preserve"> </v>
      </c>
      <c r="F13" s="24" t="str">
        <f t="shared" si="1"/>
        <v xml:space="preserve"> </v>
      </c>
      <c r="G13" s="26"/>
      <c r="H13" s="265"/>
      <c r="I13" s="266"/>
      <c r="J13" s="155"/>
      <c r="K13" s="151"/>
      <c r="L13" s="23"/>
      <c r="M13" s="24"/>
      <c r="N13" s="26"/>
      <c r="O13" s="261"/>
      <c r="P13" s="262"/>
      <c r="Q13" s="151"/>
      <c r="R13" s="151"/>
      <c r="S13" s="63" t="str">
        <f t="shared" si="2"/>
        <v xml:space="preserve"> </v>
      </c>
      <c r="T13" s="27" t="str">
        <f t="shared" si="3"/>
        <v xml:space="preserve"> </v>
      </c>
    </row>
    <row r="14" spans="1:20" ht="19">
      <c r="A14" s="261" t="s">
        <v>420</v>
      </c>
      <c r="B14" s="288"/>
      <c r="C14" s="150">
        <v>1</v>
      </c>
      <c r="D14" s="149" t="s">
        <v>17</v>
      </c>
      <c r="E14" s="117">
        <f t="shared" si="0"/>
        <v>13.5</v>
      </c>
      <c r="F14" s="24" t="str">
        <f t="shared" si="1"/>
        <v>glas</v>
      </c>
      <c r="G14" s="26"/>
      <c r="H14" s="261"/>
      <c r="I14" s="262"/>
      <c r="J14" s="155"/>
      <c r="K14" s="151"/>
      <c r="L14" s="26"/>
      <c r="M14" s="27"/>
      <c r="N14" s="26"/>
      <c r="O14" s="261"/>
      <c r="P14" s="262"/>
      <c r="Q14" s="151"/>
      <c r="R14" s="151"/>
      <c r="S14" s="63" t="str">
        <f t="shared" si="2"/>
        <v xml:space="preserve"> </v>
      </c>
      <c r="T14" s="27" t="str">
        <f t="shared" si="3"/>
        <v xml:space="preserve"> </v>
      </c>
    </row>
    <row r="15" spans="1:20" ht="19">
      <c r="A15" s="399" t="s">
        <v>148</v>
      </c>
      <c r="B15" s="400"/>
      <c r="C15" s="233">
        <v>3</v>
      </c>
      <c r="D15" s="233" t="s">
        <v>107</v>
      </c>
      <c r="E15" s="234">
        <f t="shared" si="0"/>
        <v>40.5</v>
      </c>
      <c r="F15" s="240" t="str">
        <f t="shared" si="1"/>
        <v>spsk</v>
      </c>
      <c r="G15" s="26"/>
      <c r="H15" s="261"/>
      <c r="I15" s="262"/>
      <c r="J15" s="151"/>
      <c r="K15" s="151"/>
      <c r="L15" s="25"/>
      <c r="M15" s="27"/>
      <c r="N15" s="26"/>
      <c r="O15" s="261"/>
      <c r="P15" s="262"/>
      <c r="Q15" s="151"/>
      <c r="R15" s="151"/>
      <c r="S15" s="63" t="str">
        <f t="shared" si="2"/>
        <v xml:space="preserve"> </v>
      </c>
      <c r="T15" s="27" t="str">
        <f t="shared" si="3"/>
        <v xml:space="preserve"> </v>
      </c>
    </row>
    <row r="16" spans="1:20" ht="19">
      <c r="A16" s="265" t="s">
        <v>601</v>
      </c>
      <c r="B16" s="294"/>
      <c r="C16" s="150"/>
      <c r="D16" s="149"/>
      <c r="E16" s="117" t="str">
        <f t="shared" si="0"/>
        <v xml:space="preserve"> </v>
      </c>
      <c r="F16" s="24" t="str">
        <f t="shared" si="1"/>
        <v xml:space="preserve"> </v>
      </c>
      <c r="G16" s="26"/>
      <c r="H16" s="265"/>
      <c r="I16" s="266"/>
      <c r="J16" s="155"/>
      <c r="K16" s="151"/>
      <c r="L16" s="23"/>
      <c r="M16" s="24"/>
      <c r="N16" s="26"/>
      <c r="O16" s="261"/>
      <c r="P16" s="262"/>
      <c r="Q16" s="151"/>
      <c r="R16" s="151"/>
      <c r="S16" s="63" t="str">
        <f t="shared" si="2"/>
        <v xml:space="preserve"> </v>
      </c>
      <c r="T16" s="27" t="str">
        <f t="shared" si="3"/>
        <v xml:space="preserve"> </v>
      </c>
    </row>
    <row r="17" spans="1:20" ht="19">
      <c r="A17" s="265"/>
      <c r="B17" s="294"/>
      <c r="C17" s="150"/>
      <c r="D17" s="149"/>
      <c r="E17" s="117" t="str">
        <f t="shared" ref="E17:E20" si="4">IF(ISBLANK(C17)," ",C17/$C$5*$E$5)</f>
        <v xml:space="preserve"> </v>
      </c>
      <c r="F17" s="24" t="str">
        <f t="shared" ref="F17:F20" si="5">IF(ISBLANK(D17)," ",D17)</f>
        <v xml:space="preserve"> </v>
      </c>
      <c r="G17" s="26"/>
      <c r="H17" s="265"/>
      <c r="I17" s="266"/>
      <c r="J17" s="155"/>
      <c r="K17" s="151"/>
      <c r="L17" s="23"/>
      <c r="M17" s="24"/>
      <c r="N17" s="26"/>
      <c r="O17" s="261"/>
      <c r="P17" s="262"/>
      <c r="Q17" s="151"/>
      <c r="R17" s="151"/>
      <c r="S17" s="63" t="str">
        <f t="shared" si="2"/>
        <v xml:space="preserve"> </v>
      </c>
      <c r="T17" s="27" t="str">
        <f t="shared" si="3"/>
        <v xml:space="preserve"> </v>
      </c>
    </row>
    <row r="18" spans="1:20" ht="19">
      <c r="A18" s="265" t="s">
        <v>600</v>
      </c>
      <c r="B18" s="294"/>
      <c r="C18" s="150">
        <v>0.05</v>
      </c>
      <c r="D18" s="149" t="s">
        <v>17</v>
      </c>
      <c r="E18" s="117">
        <f t="shared" si="4"/>
        <v>0.67500000000000004</v>
      </c>
      <c r="F18" s="24" t="str">
        <f t="shared" si="5"/>
        <v>glas</v>
      </c>
      <c r="G18" s="26"/>
      <c r="H18" s="265"/>
      <c r="I18" s="266"/>
      <c r="J18" s="155"/>
      <c r="K18" s="151"/>
      <c r="L18" s="23"/>
      <c r="M18" s="24"/>
      <c r="N18" s="26"/>
      <c r="O18" s="261"/>
      <c r="P18" s="262"/>
      <c r="Q18" s="151"/>
      <c r="R18" s="151"/>
      <c r="S18" s="63" t="str">
        <f t="shared" si="2"/>
        <v xml:space="preserve"> </v>
      </c>
      <c r="T18" s="27" t="str">
        <f t="shared" si="3"/>
        <v xml:space="preserve"> </v>
      </c>
    </row>
    <row r="19" spans="1:20" ht="19">
      <c r="A19" s="261"/>
      <c r="B19" s="288"/>
      <c r="C19" s="150"/>
      <c r="D19" s="149"/>
      <c r="E19" s="117" t="str">
        <f t="shared" si="4"/>
        <v xml:space="preserve"> </v>
      </c>
      <c r="F19" s="24" t="str">
        <f t="shared" si="5"/>
        <v xml:space="preserve"> </v>
      </c>
      <c r="G19" s="26"/>
      <c r="H19" s="261"/>
      <c r="I19" s="262"/>
      <c r="J19" s="155"/>
      <c r="K19" s="151"/>
      <c r="L19" s="26"/>
      <c r="M19" s="27"/>
      <c r="N19" s="26"/>
      <c r="O19" s="261"/>
      <c r="P19" s="262"/>
      <c r="Q19" s="151"/>
      <c r="R19" s="151"/>
      <c r="S19" s="63" t="str">
        <f t="shared" si="2"/>
        <v xml:space="preserve"> </v>
      </c>
      <c r="T19" s="27" t="str">
        <f t="shared" si="3"/>
        <v xml:space="preserve"> </v>
      </c>
    </row>
    <row r="20" spans="1:20" ht="19">
      <c r="A20" s="261"/>
      <c r="B20" s="288"/>
      <c r="C20" s="149"/>
      <c r="D20" s="149"/>
      <c r="E20" s="117" t="str">
        <f t="shared" si="4"/>
        <v xml:space="preserve"> </v>
      </c>
      <c r="F20" s="24" t="str">
        <f t="shared" si="5"/>
        <v xml:space="preserve"> </v>
      </c>
      <c r="G20" s="26"/>
      <c r="H20" s="261"/>
      <c r="I20" s="262"/>
      <c r="J20" s="151"/>
      <c r="K20" s="151"/>
      <c r="L20" s="25"/>
      <c r="M20" s="27"/>
      <c r="N20" s="26"/>
      <c r="O20" s="261"/>
      <c r="P20" s="262"/>
      <c r="Q20" s="151"/>
      <c r="R20" s="151"/>
      <c r="S20" s="63" t="str">
        <f t="shared" si="2"/>
        <v xml:space="preserve"> </v>
      </c>
      <c r="T20" s="27" t="str">
        <f t="shared" si="3"/>
        <v xml:space="preserve"> </v>
      </c>
    </row>
    <row r="21" spans="1:20" ht="24">
      <c r="A21" s="393" t="s">
        <v>64</v>
      </c>
      <c r="B21" s="394"/>
      <c r="C21" s="394"/>
      <c r="D21" s="394"/>
      <c r="E21" s="394"/>
      <c r="F21" s="395"/>
      <c r="H21" s="393" t="s">
        <v>64</v>
      </c>
      <c r="I21" s="396"/>
      <c r="J21" s="396"/>
      <c r="K21" s="396"/>
      <c r="L21" s="396"/>
      <c r="M21" s="395"/>
      <c r="O21" s="393" t="s">
        <v>64</v>
      </c>
      <c r="P21" s="396"/>
      <c r="Q21" s="396"/>
      <c r="R21" s="396"/>
      <c r="S21" s="396"/>
      <c r="T21" s="395"/>
    </row>
    <row r="22" spans="1:20" ht="20" customHeight="1">
      <c r="A22" s="54">
        <v>1</v>
      </c>
      <c r="B22" s="310" t="s">
        <v>605</v>
      </c>
      <c r="C22" s="310"/>
      <c r="D22" s="310"/>
      <c r="E22" s="310"/>
      <c r="F22" s="311"/>
      <c r="G22" s="72"/>
      <c r="H22" s="54">
        <v>1</v>
      </c>
      <c r="I22" s="252" t="s">
        <v>194</v>
      </c>
      <c r="J22" s="252"/>
      <c r="K22" s="252"/>
      <c r="L22" s="252"/>
      <c r="M22" s="253"/>
      <c r="O22" s="54">
        <v>1</v>
      </c>
      <c r="P22" s="252" t="s">
        <v>248</v>
      </c>
      <c r="Q22" s="252"/>
      <c r="R22" s="252"/>
      <c r="S22" s="252"/>
      <c r="T22" s="253"/>
    </row>
    <row r="23" spans="1:20" ht="20" customHeight="1">
      <c r="A23" s="54">
        <v>2</v>
      </c>
      <c r="B23" s="278" t="s">
        <v>187</v>
      </c>
      <c r="C23" s="278"/>
      <c r="D23" s="278"/>
      <c r="E23" s="278"/>
      <c r="F23" s="253"/>
      <c r="G23" s="72"/>
      <c r="H23" s="54">
        <v>2</v>
      </c>
      <c r="I23" s="252" t="s">
        <v>195</v>
      </c>
      <c r="J23" s="252"/>
      <c r="K23" s="252"/>
      <c r="L23" s="252"/>
      <c r="M23" s="253"/>
      <c r="O23" s="54">
        <v>2</v>
      </c>
      <c r="P23" s="252"/>
      <c r="Q23" s="252"/>
      <c r="R23" s="252"/>
      <c r="S23" s="252"/>
      <c r="T23" s="253"/>
    </row>
    <row r="24" spans="1:20" ht="20" customHeight="1">
      <c r="A24" s="54">
        <v>3</v>
      </c>
      <c r="B24" s="278" t="s">
        <v>604</v>
      </c>
      <c r="C24" s="278"/>
      <c r="D24" s="278"/>
      <c r="E24" s="278"/>
      <c r="F24" s="253"/>
      <c r="G24" s="72"/>
      <c r="H24" s="54">
        <v>3</v>
      </c>
      <c r="I24" s="252" t="s">
        <v>196</v>
      </c>
      <c r="J24" s="252"/>
      <c r="K24" s="252"/>
      <c r="L24" s="252"/>
      <c r="M24" s="253"/>
      <c r="O24" s="54">
        <v>3</v>
      </c>
      <c r="P24" s="252"/>
      <c r="Q24" s="252"/>
      <c r="R24" s="252"/>
      <c r="S24" s="252"/>
      <c r="T24" s="253"/>
    </row>
    <row r="25" spans="1:20" ht="20" customHeight="1">
      <c r="A25" s="54">
        <v>4</v>
      </c>
      <c r="B25" s="278" t="s">
        <v>426</v>
      </c>
      <c r="C25" s="278"/>
      <c r="D25" s="278"/>
      <c r="E25" s="278"/>
      <c r="F25" s="253"/>
      <c r="G25" s="72"/>
      <c r="H25" s="54">
        <v>4</v>
      </c>
      <c r="I25" s="252"/>
      <c r="J25" s="252"/>
      <c r="K25" s="252"/>
      <c r="L25" s="252"/>
      <c r="M25" s="253"/>
      <c r="O25" s="54">
        <v>4</v>
      </c>
      <c r="P25" s="252"/>
      <c r="Q25" s="252"/>
      <c r="R25" s="252"/>
      <c r="S25" s="252"/>
      <c r="T25" s="253"/>
    </row>
    <row r="26" spans="1:20" ht="20">
      <c r="A26" s="54">
        <v>5</v>
      </c>
      <c r="B26" s="278" t="s">
        <v>427</v>
      </c>
      <c r="C26" s="278"/>
      <c r="D26" s="278"/>
      <c r="E26" s="278"/>
      <c r="F26" s="253"/>
      <c r="G26" s="72"/>
      <c r="H26" s="54">
        <v>5</v>
      </c>
      <c r="I26" s="252"/>
      <c r="J26" s="252"/>
      <c r="K26" s="252"/>
      <c r="L26" s="252"/>
      <c r="M26" s="253"/>
      <c r="O26" s="54">
        <v>5</v>
      </c>
      <c r="P26" s="252"/>
      <c r="Q26" s="252"/>
      <c r="R26" s="252"/>
      <c r="S26" s="252"/>
      <c r="T26" s="253"/>
    </row>
    <row r="27" spans="1:20" ht="20" customHeight="1">
      <c r="A27" s="241">
        <v>1</v>
      </c>
      <c r="B27" s="385" t="s">
        <v>602</v>
      </c>
      <c r="C27" s="385"/>
      <c r="D27" s="385"/>
      <c r="E27" s="385"/>
      <c r="F27" s="386"/>
      <c r="G27" s="72"/>
      <c r="H27" s="54">
        <v>6</v>
      </c>
      <c r="I27" s="252"/>
      <c r="J27" s="252"/>
      <c r="K27" s="252"/>
      <c r="L27" s="252"/>
      <c r="M27" s="253"/>
      <c r="O27" s="54">
        <v>6</v>
      </c>
      <c r="P27" s="252"/>
      <c r="Q27" s="252"/>
      <c r="R27" s="252"/>
      <c r="S27" s="252"/>
      <c r="T27" s="253"/>
    </row>
    <row r="28" spans="1:20" ht="20" customHeight="1">
      <c r="A28" s="54">
        <v>2</v>
      </c>
      <c r="B28" s="278" t="s">
        <v>603</v>
      </c>
      <c r="C28" s="278"/>
      <c r="D28" s="278"/>
      <c r="E28" s="278"/>
      <c r="F28" s="253"/>
      <c r="G28" s="72"/>
      <c r="H28" s="54">
        <v>7</v>
      </c>
      <c r="I28" s="252"/>
      <c r="J28" s="252"/>
      <c r="K28" s="252"/>
      <c r="L28" s="252"/>
      <c r="M28" s="253"/>
      <c r="O28" s="54">
        <v>7</v>
      </c>
      <c r="P28" s="252"/>
      <c r="Q28" s="252"/>
      <c r="R28" s="252"/>
      <c r="S28" s="252"/>
      <c r="T28" s="253"/>
    </row>
    <row r="29" spans="1:20" ht="20" customHeight="1">
      <c r="A29" s="54">
        <v>3</v>
      </c>
      <c r="B29" s="278" t="s">
        <v>421</v>
      </c>
      <c r="C29" s="278"/>
      <c r="D29" s="278"/>
      <c r="E29" s="278"/>
      <c r="F29" s="253"/>
      <c r="G29" s="72"/>
      <c r="H29" s="54">
        <v>8</v>
      </c>
      <c r="I29" s="252"/>
      <c r="J29" s="252"/>
      <c r="K29" s="252"/>
      <c r="L29" s="252"/>
      <c r="M29" s="253"/>
      <c r="O29" s="54">
        <v>8</v>
      </c>
      <c r="P29" s="252"/>
      <c r="Q29" s="252"/>
      <c r="R29" s="252"/>
      <c r="S29" s="252"/>
      <c r="T29" s="253"/>
    </row>
    <row r="30" spans="1:20" ht="20" customHeight="1">
      <c r="A30" s="242"/>
      <c r="B30" s="323"/>
      <c r="C30" s="323"/>
      <c r="D30" s="323"/>
      <c r="E30" s="323"/>
      <c r="F30" s="324"/>
      <c r="G30" s="72"/>
      <c r="H30" s="54">
        <v>9</v>
      </c>
      <c r="I30" s="252"/>
      <c r="J30" s="252"/>
      <c r="K30" s="252"/>
      <c r="L30" s="252"/>
      <c r="M30" s="253"/>
      <c r="O30" s="54">
        <v>9</v>
      </c>
      <c r="P30" s="252"/>
      <c r="Q30" s="252"/>
      <c r="R30" s="252"/>
      <c r="S30" s="252"/>
      <c r="T30" s="253"/>
    </row>
    <row r="31" spans="1:20" ht="20" customHeight="1">
      <c r="A31" s="54">
        <v>1</v>
      </c>
      <c r="B31" s="278" t="s">
        <v>422</v>
      </c>
      <c r="C31" s="278"/>
      <c r="D31" s="278"/>
      <c r="E31" s="278"/>
      <c r="F31" s="253"/>
      <c r="G31" s="72"/>
      <c r="H31" s="54">
        <v>10</v>
      </c>
      <c r="I31" s="252"/>
      <c r="J31" s="252"/>
      <c r="K31" s="252"/>
      <c r="L31" s="252"/>
      <c r="M31" s="253"/>
      <c r="O31" s="54">
        <v>10</v>
      </c>
      <c r="P31" s="252"/>
      <c r="Q31" s="252"/>
      <c r="R31" s="252"/>
      <c r="S31" s="252"/>
      <c r="T31" s="253"/>
    </row>
    <row r="32" spans="1:20" ht="20.5" customHeight="1">
      <c r="A32" s="54">
        <v>2</v>
      </c>
      <c r="B32" s="278" t="s">
        <v>423</v>
      </c>
      <c r="C32" s="278"/>
      <c r="D32" s="278"/>
      <c r="E32" s="278"/>
      <c r="F32" s="253"/>
      <c r="G32" s="72"/>
      <c r="H32" s="54">
        <v>11</v>
      </c>
      <c r="I32" s="252"/>
      <c r="J32" s="252"/>
      <c r="K32" s="252"/>
      <c r="L32" s="252"/>
      <c r="M32" s="253"/>
      <c r="O32" s="54">
        <v>11</v>
      </c>
      <c r="P32" s="252"/>
      <c r="Q32" s="252"/>
      <c r="R32" s="252"/>
      <c r="S32" s="252"/>
      <c r="T32" s="253"/>
    </row>
    <row r="33" spans="1:20" ht="20" customHeight="1">
      <c r="A33" s="54">
        <v>3</v>
      </c>
      <c r="B33" s="278" t="s">
        <v>424</v>
      </c>
      <c r="C33" s="278"/>
      <c r="D33" s="278"/>
      <c r="E33" s="278"/>
      <c r="F33" s="253"/>
      <c r="H33" s="54">
        <v>12</v>
      </c>
      <c r="I33" s="252"/>
      <c r="J33" s="252"/>
      <c r="K33" s="252"/>
      <c r="L33" s="252"/>
      <c r="M33" s="253"/>
      <c r="O33" s="54">
        <v>12</v>
      </c>
      <c r="P33" s="252"/>
      <c r="Q33" s="252"/>
      <c r="R33" s="252"/>
      <c r="S33" s="252"/>
      <c r="T33" s="253"/>
    </row>
    <row r="34" spans="1:20" ht="20" customHeight="1">
      <c r="A34" s="54">
        <v>4</v>
      </c>
      <c r="B34" s="278" t="s">
        <v>245</v>
      </c>
      <c r="C34" s="278"/>
      <c r="D34" s="278"/>
      <c r="E34" s="278"/>
      <c r="F34" s="253"/>
      <c r="H34" s="54">
        <v>13</v>
      </c>
      <c r="I34" s="252"/>
      <c r="J34" s="252"/>
      <c r="K34" s="252"/>
      <c r="L34" s="252"/>
      <c r="M34" s="253"/>
      <c r="O34" s="54">
        <v>13</v>
      </c>
      <c r="P34" s="252"/>
      <c r="Q34" s="252"/>
      <c r="R34" s="252"/>
      <c r="S34" s="252"/>
      <c r="T34" s="253"/>
    </row>
    <row r="35" spans="1:20" ht="20" customHeight="1">
      <c r="A35" s="54">
        <v>5</v>
      </c>
      <c r="B35" s="278" t="s">
        <v>246</v>
      </c>
      <c r="C35" s="278"/>
      <c r="D35" s="278"/>
      <c r="E35" s="278"/>
      <c r="F35" s="253"/>
      <c r="H35" s="54">
        <v>14</v>
      </c>
      <c r="I35" s="252"/>
      <c r="J35" s="252"/>
      <c r="K35" s="252"/>
      <c r="L35" s="252"/>
      <c r="M35" s="253"/>
      <c r="O35" s="54">
        <v>14</v>
      </c>
      <c r="P35" s="252"/>
      <c r="Q35" s="252"/>
      <c r="R35" s="252"/>
      <c r="S35" s="252"/>
      <c r="T35" s="253"/>
    </row>
    <row r="36" spans="1:20" ht="20">
      <c r="A36" s="54">
        <v>6</v>
      </c>
      <c r="B36" s="278" t="s">
        <v>425</v>
      </c>
      <c r="C36" s="278"/>
      <c r="D36" s="278"/>
      <c r="E36" s="278"/>
      <c r="F36" s="253"/>
      <c r="H36" s="54">
        <v>15</v>
      </c>
      <c r="I36" s="252"/>
      <c r="J36" s="252"/>
      <c r="K36" s="252"/>
      <c r="L36" s="252"/>
      <c r="M36" s="253"/>
      <c r="O36" s="54">
        <v>15</v>
      </c>
      <c r="P36" s="252"/>
      <c r="Q36" s="252"/>
      <c r="R36" s="252"/>
      <c r="S36" s="252"/>
      <c r="T36" s="253"/>
    </row>
    <row r="37" spans="1:20" ht="21" thickBot="1">
      <c r="A37" s="55">
        <v>7</v>
      </c>
      <c r="B37" s="254"/>
      <c r="C37" s="254"/>
      <c r="D37" s="254"/>
      <c r="E37" s="254"/>
      <c r="F37" s="255"/>
      <c r="H37" s="55">
        <v>16</v>
      </c>
      <c r="I37" s="254"/>
      <c r="J37" s="254"/>
      <c r="K37" s="254"/>
      <c r="L37" s="254"/>
      <c r="M37" s="255"/>
      <c r="O37" s="55">
        <v>16</v>
      </c>
      <c r="P37" s="254"/>
      <c r="Q37" s="254"/>
      <c r="R37" s="254"/>
      <c r="S37" s="254"/>
      <c r="T37" s="255"/>
    </row>
    <row r="38" spans="1:20" ht="20" customHeight="1" thickBot="1"/>
    <row r="39" spans="1:20" ht="20" customHeight="1">
      <c r="A39" s="390" t="str">
        <f>A3</f>
        <v>Medisterpølse med kogte kartofler</v>
      </c>
      <c r="B39" s="391"/>
      <c r="C39" s="391"/>
      <c r="D39" s="391"/>
      <c r="E39" s="391"/>
      <c r="F39" s="392"/>
      <c r="H39" s="390" t="str">
        <f>H3</f>
        <v>Vegetarfrikadeller</v>
      </c>
      <c r="I39" s="391"/>
      <c r="J39" s="391"/>
      <c r="K39" s="391"/>
      <c r="L39" s="391"/>
      <c r="M39" s="392"/>
      <c r="O39" s="390" t="str">
        <f>O3</f>
        <v>Jordbær koldskål</v>
      </c>
      <c r="P39" s="391"/>
      <c r="Q39" s="391"/>
      <c r="R39" s="391"/>
      <c r="S39" s="391"/>
      <c r="T39" s="392"/>
    </row>
    <row r="40" spans="1:20" ht="20" customHeight="1">
      <c r="H40" s="202"/>
      <c r="I40" s="202"/>
    </row>
    <row r="41" spans="1:20" ht="20" customHeight="1"/>
    <row r="42" spans="1:20" ht="20" customHeight="1"/>
    <row r="43" spans="1:20" ht="20" customHeight="1"/>
    <row r="44" spans="1:20" ht="20" customHeight="1"/>
    <row r="45" spans="1:20" ht="20" customHeight="1"/>
    <row r="46" spans="1:20" ht="20" customHeight="1"/>
    <row r="47" spans="1:20" ht="20" customHeight="1"/>
    <row r="48" spans="1:20" ht="20" customHeight="1"/>
    <row r="49" ht="20" customHeight="1"/>
    <row r="50" ht="20" customHeight="1"/>
    <row r="51" ht="20" customHeight="1"/>
    <row r="52" ht="20" customHeight="1"/>
    <row r="53" ht="20" customHeight="1"/>
    <row r="54" ht="20" customHeight="1"/>
    <row r="55" ht="20" customHeight="1"/>
    <row r="56" ht="20" customHeight="1"/>
    <row r="57" ht="20" customHeight="1"/>
    <row r="58" ht="20" customHeight="1"/>
    <row r="59" ht="20" customHeight="1"/>
    <row r="60" ht="20" customHeight="1"/>
    <row r="61" ht="20" customHeight="1"/>
    <row r="62" ht="20" customHeight="1"/>
    <row r="63" ht="20" customHeight="1"/>
    <row r="64" ht="20" customHeight="1"/>
    <row r="65" ht="20" customHeight="1"/>
    <row r="66" ht="20" customHeight="1"/>
    <row r="67" ht="20" customHeight="1"/>
    <row r="68" ht="20" customHeight="1"/>
    <row r="69" ht="20" customHeight="1"/>
    <row r="70" ht="20" customHeight="1"/>
    <row r="71" ht="20" customHeight="1"/>
    <row r="72" ht="20" customHeight="1"/>
    <row r="73" ht="20" customHeight="1"/>
    <row r="74" ht="20" customHeight="1"/>
    <row r="75" ht="20" customHeight="1"/>
    <row r="76" ht="20" customHeight="1"/>
    <row r="77" ht="20" customHeight="1"/>
    <row r="78" ht="20" customHeight="1"/>
    <row r="79" ht="20" customHeight="1"/>
    <row r="80" ht="20" customHeight="1"/>
    <row r="81" ht="20" customHeight="1"/>
    <row r="82" ht="20" customHeight="1"/>
    <row r="83" ht="20" customHeight="1"/>
    <row r="84" ht="20" customHeight="1"/>
    <row r="85" ht="20" customHeight="1"/>
    <row r="86" ht="20" customHeight="1"/>
    <row r="87" ht="20" customHeight="1"/>
    <row r="88" ht="20" customHeight="1"/>
    <row r="89" ht="20" customHeight="1"/>
    <row r="90" ht="20" customHeight="1"/>
    <row r="91" ht="20" customHeight="1"/>
    <row r="92" ht="20" customHeight="1"/>
    <row r="93" ht="20" customHeight="1"/>
    <row r="94" ht="20" customHeight="1"/>
    <row r="95" ht="20" customHeight="1"/>
    <row r="96" ht="20" customHeight="1"/>
    <row r="97" ht="20" customHeight="1"/>
    <row r="98" ht="20" customHeight="1"/>
    <row r="99" ht="20" customHeight="1"/>
    <row r="100" ht="20" customHeight="1"/>
    <row r="101" ht="20" customHeight="1"/>
    <row r="102" ht="20" customHeight="1"/>
    <row r="103" ht="20" customHeight="1"/>
    <row r="104" ht="20" customHeight="1"/>
    <row r="105" ht="20" customHeight="1"/>
    <row r="106" ht="20" customHeight="1"/>
    <row r="107" ht="20" customHeight="1"/>
    <row r="108" ht="20" customHeight="1"/>
    <row r="109" ht="20" customHeight="1"/>
    <row r="110" ht="20" customHeight="1"/>
    <row r="111" ht="20" customHeight="1"/>
    <row r="112" ht="20" customHeight="1"/>
    <row r="113" ht="20" customHeight="1"/>
    <row r="114" ht="20" customHeight="1"/>
    <row r="115" ht="20" customHeight="1"/>
    <row r="116" ht="20" customHeight="1"/>
    <row r="117" ht="20" customHeight="1"/>
    <row r="118" ht="20" customHeight="1"/>
    <row r="119" ht="20" customHeight="1"/>
    <row r="120" ht="20" customHeight="1"/>
    <row r="121" ht="20" customHeight="1"/>
    <row r="122" ht="20" customHeight="1"/>
    <row r="123" ht="20" customHeight="1"/>
    <row r="124" ht="20" customHeight="1"/>
    <row r="125" ht="20" customHeight="1"/>
    <row r="126" ht="20" customHeight="1"/>
    <row r="127" ht="20" customHeight="1"/>
    <row r="128" ht="20" customHeight="1"/>
    <row r="129" ht="20" customHeight="1"/>
    <row r="130" ht="20" customHeight="1"/>
    <row r="131" ht="20" customHeight="1"/>
    <row r="132" ht="20" customHeight="1"/>
    <row r="133" ht="20" customHeight="1"/>
    <row r="134" ht="20" customHeight="1"/>
    <row r="135" ht="20" customHeight="1"/>
    <row r="136" ht="20" customHeight="1"/>
    <row r="137" ht="20" customHeight="1"/>
    <row r="138" ht="20" customHeight="1"/>
    <row r="139" ht="20" customHeight="1"/>
  </sheetData>
  <mergeCells count="108">
    <mergeCell ref="P35:T35"/>
    <mergeCell ref="P36:T36"/>
    <mergeCell ref="P37:T37"/>
    <mergeCell ref="B35:F35"/>
    <mergeCell ref="B36:F36"/>
    <mergeCell ref="B37:F37"/>
    <mergeCell ref="I34:M34"/>
    <mergeCell ref="I35:M35"/>
    <mergeCell ref="I36:M36"/>
    <mergeCell ref="I37:M37"/>
    <mergeCell ref="P23:T23"/>
    <mergeCell ref="B34:F34"/>
    <mergeCell ref="O14:P14"/>
    <mergeCell ref="A15:B15"/>
    <mergeCell ref="H15:I15"/>
    <mergeCell ref="O15:P15"/>
    <mergeCell ref="B26:F26"/>
    <mergeCell ref="B27:F27"/>
    <mergeCell ref="I26:M26"/>
    <mergeCell ref="I27:M27"/>
    <mergeCell ref="B23:F23"/>
    <mergeCell ref="I23:M23"/>
    <mergeCell ref="B33:F33"/>
    <mergeCell ref="I33:M33"/>
    <mergeCell ref="P33:T33"/>
    <mergeCell ref="B29:F29"/>
    <mergeCell ref="I29:M29"/>
    <mergeCell ref="P29:T29"/>
    <mergeCell ref="B30:F30"/>
    <mergeCell ref="I30:M30"/>
    <mergeCell ref="P30:T30"/>
    <mergeCell ref="B31:F31"/>
    <mergeCell ref="I31:M31"/>
    <mergeCell ref="P34:T34"/>
    <mergeCell ref="P31:T31"/>
    <mergeCell ref="B32:F32"/>
    <mergeCell ref="I32:M32"/>
    <mergeCell ref="P32:T32"/>
    <mergeCell ref="P28:T28"/>
    <mergeCell ref="B24:F24"/>
    <mergeCell ref="I24:M24"/>
    <mergeCell ref="P24:T24"/>
    <mergeCell ref="B25:F25"/>
    <mergeCell ref="I25:M25"/>
    <mergeCell ref="P25:T25"/>
    <mergeCell ref="P26:T26"/>
    <mergeCell ref="P27:T27"/>
    <mergeCell ref="B28:F28"/>
    <mergeCell ref="I28:M28"/>
    <mergeCell ref="A21:F21"/>
    <mergeCell ref="H21:M21"/>
    <mergeCell ref="O21:T21"/>
    <mergeCell ref="B22:F22"/>
    <mergeCell ref="I22:M22"/>
    <mergeCell ref="P22:T22"/>
    <mergeCell ref="A19:B19"/>
    <mergeCell ref="H19:I19"/>
    <mergeCell ref="O19:P19"/>
    <mergeCell ref="A20:B20"/>
    <mergeCell ref="H20:I20"/>
    <mergeCell ref="O20:P20"/>
    <mergeCell ref="A17:B17"/>
    <mergeCell ref="H17:I17"/>
    <mergeCell ref="O17:P17"/>
    <mergeCell ref="A18:B18"/>
    <mergeCell ref="H18:I18"/>
    <mergeCell ref="O18:P18"/>
    <mergeCell ref="A10:B10"/>
    <mergeCell ref="H10:I10"/>
    <mergeCell ref="O10:P10"/>
    <mergeCell ref="A16:B16"/>
    <mergeCell ref="H16:I16"/>
    <mergeCell ref="O16:P16"/>
    <mergeCell ref="H13:I13"/>
    <mergeCell ref="O13:P13"/>
    <mergeCell ref="A14:B14"/>
    <mergeCell ref="H14:I14"/>
    <mergeCell ref="A13:B13"/>
    <mergeCell ref="A11:B11"/>
    <mergeCell ref="H11:I11"/>
    <mergeCell ref="O11:P11"/>
    <mergeCell ref="A12:B12"/>
    <mergeCell ref="H12:I12"/>
    <mergeCell ref="O12:P12"/>
    <mergeCell ref="O39:T39"/>
    <mergeCell ref="H39:M39"/>
    <mergeCell ref="A39:F39"/>
    <mergeCell ref="A1:F1"/>
    <mergeCell ref="H1:M1"/>
    <mergeCell ref="O1:T1"/>
    <mergeCell ref="A3:F3"/>
    <mergeCell ref="H3:M3"/>
    <mergeCell ref="O3:T3"/>
    <mergeCell ref="A6:B6"/>
    <mergeCell ref="H6:I6"/>
    <mergeCell ref="O6:P6"/>
    <mergeCell ref="A4:C4"/>
    <mergeCell ref="H4:J4"/>
    <mergeCell ref="O4:Q4"/>
    <mergeCell ref="A8:B8"/>
    <mergeCell ref="H8:I8"/>
    <mergeCell ref="O8:P8"/>
    <mergeCell ref="A9:B9"/>
    <mergeCell ref="H9:I9"/>
    <mergeCell ref="O9:P9"/>
    <mergeCell ref="A7:B7"/>
    <mergeCell ref="H7:I7"/>
    <mergeCell ref="O7:P7"/>
  </mergeCells>
  <pageMargins left="0.23622047244094491" right="0.11811023622047245" top="0.70866141732283472" bottom="0.11811023622047245" header="0.31496062992125984" footer="0.11811023622047245"/>
  <pageSetup paperSize="9" scale="70" fitToHeight="2" orientation="landscape" r:id="rId1"/>
  <headerFooter>
    <oddHeader>&amp;C&amp;16Torsdag</oddHeader>
  </headerFooter>
  <rowBreaks count="1" manualBreakCount="1">
    <brk id="38"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9">
    <tabColor theme="8"/>
  </sheetPr>
  <dimension ref="A1:T89"/>
  <sheetViews>
    <sheetView zoomScale="60" zoomScaleNormal="60" workbookViewId="0">
      <selection sqref="A1:F1"/>
    </sheetView>
  </sheetViews>
  <sheetFormatPr baseColWidth="10" defaultColWidth="8.83203125" defaultRowHeight="13"/>
  <cols>
    <col min="1" max="1" width="4.33203125" customWidth="1"/>
    <col min="2" max="2" width="30.6640625" customWidth="1"/>
    <col min="3" max="3" width="6.6640625" customWidth="1"/>
    <col min="4" max="4" width="7.6640625" customWidth="1"/>
    <col min="5" max="5" width="9.6640625" customWidth="1"/>
    <col min="6" max="6" width="7.6640625" customWidth="1"/>
    <col min="7" max="7" width="3.1640625" customWidth="1"/>
    <col min="8" max="8" width="4.33203125" customWidth="1"/>
    <col min="9" max="9" width="30.6640625" customWidth="1"/>
    <col min="10" max="10" width="6.6640625" customWidth="1"/>
    <col min="11" max="11" width="7.6640625" customWidth="1"/>
    <col min="12" max="12" width="9.6640625" customWidth="1"/>
    <col min="13" max="13" width="7.6640625" customWidth="1"/>
    <col min="14" max="14" width="3.5" customWidth="1"/>
    <col min="15" max="15" width="4.33203125" customWidth="1"/>
    <col min="16" max="16" width="30.6640625" customWidth="1"/>
    <col min="17" max="17" width="6.6640625" customWidth="1"/>
    <col min="18" max="18" width="7.6640625" customWidth="1"/>
    <col min="19" max="19" width="9.6640625" customWidth="1"/>
    <col min="20" max="20" width="7.6640625" customWidth="1"/>
  </cols>
  <sheetData>
    <row r="1" spans="1:20" ht="24">
      <c r="A1" s="414" t="s">
        <v>83</v>
      </c>
      <c r="B1" s="415"/>
      <c r="C1" s="415"/>
      <c r="D1" s="415"/>
      <c r="E1" s="415"/>
      <c r="F1" s="416"/>
      <c r="H1" s="414" t="s">
        <v>84</v>
      </c>
      <c r="I1" s="415"/>
      <c r="J1" s="415"/>
      <c r="K1" s="415"/>
      <c r="L1" s="415"/>
      <c r="M1" s="416"/>
      <c r="O1" s="414" t="s">
        <v>85</v>
      </c>
      <c r="P1" s="415"/>
      <c r="Q1" s="415"/>
      <c r="R1" s="415"/>
      <c r="S1" s="415"/>
      <c r="T1" s="416"/>
    </row>
    <row r="2" spans="1:20" ht="14" thickBot="1">
      <c r="A2" s="21"/>
      <c r="F2" s="22"/>
      <c r="H2" s="21"/>
      <c r="M2" s="22"/>
      <c r="O2" s="21"/>
      <c r="T2" s="22"/>
    </row>
    <row r="3" spans="1:20" ht="24">
      <c r="A3" s="414" t="s">
        <v>464</v>
      </c>
      <c r="B3" s="415"/>
      <c r="C3" s="415"/>
      <c r="D3" s="415"/>
      <c r="E3" s="415"/>
      <c r="F3" s="416"/>
      <c r="H3" s="417" t="s">
        <v>465</v>
      </c>
      <c r="I3" s="418"/>
      <c r="J3" s="418"/>
      <c r="K3" s="418"/>
      <c r="L3" s="418"/>
      <c r="M3" s="419"/>
      <c r="O3" s="417" t="s">
        <v>514</v>
      </c>
      <c r="P3" s="418"/>
      <c r="Q3" s="418"/>
      <c r="R3" s="418"/>
      <c r="S3" s="418"/>
      <c r="T3" s="419"/>
    </row>
    <row r="4" spans="1:20" ht="20">
      <c r="A4" s="267"/>
      <c r="B4" s="268"/>
      <c r="C4" s="268"/>
      <c r="D4" s="16" t="s">
        <v>99</v>
      </c>
      <c r="E4" s="103">
        <v>45</v>
      </c>
      <c r="F4" s="103" t="s">
        <v>70</v>
      </c>
      <c r="H4" s="267"/>
      <c r="I4" s="268"/>
      <c r="J4" s="268"/>
      <c r="K4" s="16" t="s">
        <v>99</v>
      </c>
      <c r="L4">
        <v>30</v>
      </c>
      <c r="M4" s="17" t="s">
        <v>70</v>
      </c>
      <c r="O4" s="267"/>
      <c r="P4" s="268"/>
      <c r="Q4" s="268"/>
      <c r="R4" s="16" t="s">
        <v>99</v>
      </c>
      <c r="T4" s="17" t="s">
        <v>70</v>
      </c>
    </row>
    <row r="5" spans="1:20" ht="20">
      <c r="A5" s="35" t="s">
        <v>82</v>
      </c>
      <c r="B5" s="36"/>
      <c r="C5" s="36">
        <v>1</v>
      </c>
      <c r="D5" s="36" t="s">
        <v>49</v>
      </c>
      <c r="E5" s="36">
        <f>Indkøbsliste!H6</f>
        <v>54</v>
      </c>
      <c r="F5" s="37" t="s">
        <v>49</v>
      </c>
      <c r="H5" s="35" t="s">
        <v>82</v>
      </c>
      <c r="I5" s="36"/>
      <c r="J5" s="36">
        <v>4</v>
      </c>
      <c r="K5" s="36" t="s">
        <v>49</v>
      </c>
      <c r="L5" s="36">
        <f>Indkøbsliste!H7</f>
        <v>0</v>
      </c>
      <c r="M5" s="37" t="s">
        <v>49</v>
      </c>
      <c r="O5" s="35" t="s">
        <v>82</v>
      </c>
      <c r="P5" s="36"/>
      <c r="Q5" s="36">
        <v>6</v>
      </c>
      <c r="R5" s="36" t="s">
        <v>49</v>
      </c>
      <c r="S5" s="36">
        <f>E5+L5</f>
        <v>54</v>
      </c>
      <c r="T5" s="37" t="s">
        <v>49</v>
      </c>
    </row>
    <row r="6" spans="1:20" ht="19">
      <c r="A6" s="265" t="s">
        <v>466</v>
      </c>
      <c r="B6" s="266"/>
      <c r="C6" s="151">
        <v>2.5</v>
      </c>
      <c r="D6" s="151" t="s">
        <v>27</v>
      </c>
      <c r="E6" s="23">
        <f>IF(ISBLANK(C6)," ",ROUND(C6/$C$5*$E$5,2))</f>
        <v>135</v>
      </c>
      <c r="F6" s="24" t="str">
        <f>IF(ISBLANK(D6)," ",D6)</f>
        <v>stk</v>
      </c>
      <c r="G6" s="26"/>
      <c r="H6" s="265" t="s">
        <v>471</v>
      </c>
      <c r="I6" s="266"/>
      <c r="J6" s="151">
        <v>8</v>
      </c>
      <c r="K6" s="151" t="s">
        <v>27</v>
      </c>
      <c r="L6" s="23">
        <f>IF(ISBLANK(J6)," ",J6/$J$5*$L$5)</f>
        <v>0</v>
      </c>
      <c r="M6" s="24" t="str">
        <f>IF(ISBLANK(K6)," ",K6)</f>
        <v>stk</v>
      </c>
      <c r="N6" s="26"/>
      <c r="O6" s="261" t="s">
        <v>519</v>
      </c>
      <c r="P6" s="262"/>
      <c r="Q6" s="151"/>
      <c r="R6" s="151"/>
      <c r="S6" s="158" t="str">
        <f>IF(ISBLANK(Q6)," ",Q6/$Q$5*$S$5)</f>
        <v xml:space="preserve"> </v>
      </c>
      <c r="T6" s="24" t="str">
        <f>IF(ISBLANK(R6)," ",R6)</f>
        <v xml:space="preserve"> </v>
      </c>
    </row>
    <row r="7" spans="1:20" ht="19">
      <c r="A7" s="265" t="s">
        <v>467</v>
      </c>
      <c r="B7" s="266"/>
      <c r="C7" s="151">
        <v>125</v>
      </c>
      <c r="D7" s="151" t="s">
        <v>50</v>
      </c>
      <c r="E7" s="23">
        <f t="shared" ref="E7:E20" si="0">IF(ISBLANK(C7)," ",ROUND(C7/$C$5*$E$5,2))</f>
        <v>6750</v>
      </c>
      <c r="F7" s="24" t="str">
        <f t="shared" ref="F7:F20" si="1">IF(ISBLANK(D7)," ",D7)</f>
        <v>g</v>
      </c>
      <c r="G7" s="26"/>
      <c r="H7" s="265" t="s">
        <v>46</v>
      </c>
      <c r="I7" s="266"/>
      <c r="J7" s="151">
        <v>6</v>
      </c>
      <c r="K7" s="151" t="s">
        <v>27</v>
      </c>
      <c r="L7" s="23">
        <f t="shared" ref="L7:L20" si="2">IF(ISBLANK(J7)," ",J7/$J$5*$L$5)</f>
        <v>0</v>
      </c>
      <c r="M7" s="24" t="str">
        <f t="shared" ref="M7:M20" si="3">IF(ISBLANK(K7)," ",K7)</f>
        <v>stk</v>
      </c>
      <c r="N7" s="26"/>
      <c r="O7" s="261"/>
      <c r="P7" s="262"/>
      <c r="Q7" s="151"/>
      <c r="R7" s="151"/>
      <c r="S7" s="158" t="str">
        <f t="shared" ref="S7:S20" si="4">IF(ISBLANK(Q7)," ",Q7/$Q$5*$S$5)</f>
        <v xml:space="preserve"> </v>
      </c>
      <c r="T7" s="24" t="str">
        <f t="shared" ref="T7:T20" si="5">IF(ISBLANK(R7)," ",R7)</f>
        <v xml:space="preserve"> </v>
      </c>
    </row>
    <row r="8" spans="1:20" ht="19">
      <c r="A8" s="265" t="s">
        <v>532</v>
      </c>
      <c r="B8" s="266"/>
      <c r="C8" s="151">
        <v>1</v>
      </c>
      <c r="D8" s="151" t="s">
        <v>51</v>
      </c>
      <c r="E8" s="23">
        <f t="shared" si="0"/>
        <v>54</v>
      </c>
      <c r="F8" s="24" t="str">
        <f t="shared" si="1"/>
        <v>dl</v>
      </c>
      <c r="G8" s="26"/>
      <c r="H8" s="265" t="s">
        <v>509</v>
      </c>
      <c r="I8" s="266"/>
      <c r="J8" s="151"/>
      <c r="K8" s="151"/>
      <c r="L8" s="23" t="str">
        <f t="shared" si="2"/>
        <v xml:space="preserve"> </v>
      </c>
      <c r="M8" s="24" t="str">
        <f t="shared" si="3"/>
        <v xml:space="preserve"> </v>
      </c>
      <c r="N8" s="26"/>
      <c r="O8" s="261" t="s">
        <v>515</v>
      </c>
      <c r="P8" s="262"/>
      <c r="Q8" s="151">
        <v>250</v>
      </c>
      <c r="R8" s="151" t="s">
        <v>50</v>
      </c>
      <c r="S8" s="158">
        <f t="shared" si="4"/>
        <v>2250</v>
      </c>
      <c r="T8" s="24" t="str">
        <f t="shared" si="5"/>
        <v>g</v>
      </c>
    </row>
    <row r="9" spans="1:20" ht="19">
      <c r="A9" s="265" t="s">
        <v>468</v>
      </c>
      <c r="B9" s="266"/>
      <c r="C9" s="151">
        <v>0.5</v>
      </c>
      <c r="D9" s="151" t="s">
        <v>62</v>
      </c>
      <c r="E9" s="23">
        <f t="shared" si="0"/>
        <v>27</v>
      </c>
      <c r="F9" s="24" t="str">
        <f t="shared" si="1"/>
        <v>tsk</v>
      </c>
      <c r="G9" s="26"/>
      <c r="H9" s="265"/>
      <c r="I9" s="266"/>
      <c r="J9" s="151"/>
      <c r="K9" s="151"/>
      <c r="L9" s="23" t="str">
        <f t="shared" si="2"/>
        <v xml:space="preserve"> </v>
      </c>
      <c r="M9" s="24" t="str">
        <f t="shared" si="3"/>
        <v xml:space="preserve"> </v>
      </c>
      <c r="N9" s="26"/>
      <c r="O9" s="261" t="s">
        <v>516</v>
      </c>
      <c r="P9" s="262"/>
      <c r="Q9" s="151">
        <v>250</v>
      </c>
      <c r="R9" s="151" t="s">
        <v>50</v>
      </c>
      <c r="S9" s="158">
        <f t="shared" si="4"/>
        <v>2250</v>
      </c>
      <c r="T9" s="24" t="str">
        <f t="shared" si="5"/>
        <v>g</v>
      </c>
    </row>
    <row r="10" spans="1:20" ht="19">
      <c r="A10" s="265" t="s">
        <v>469</v>
      </c>
      <c r="B10" s="266"/>
      <c r="C10" s="155">
        <v>0.1</v>
      </c>
      <c r="D10" s="151" t="s">
        <v>500</v>
      </c>
      <c r="E10" s="23">
        <f t="shared" si="0"/>
        <v>5.4</v>
      </c>
      <c r="F10" s="24" t="str">
        <f t="shared" si="1"/>
        <v>drys</v>
      </c>
      <c r="G10" s="26"/>
      <c r="H10" s="265"/>
      <c r="I10" s="266"/>
      <c r="J10" s="155"/>
      <c r="K10" s="151"/>
      <c r="L10" s="23" t="str">
        <f t="shared" si="2"/>
        <v xml:space="preserve"> </v>
      </c>
      <c r="M10" s="24" t="str">
        <f t="shared" si="3"/>
        <v xml:space="preserve"> </v>
      </c>
      <c r="N10" s="26"/>
      <c r="O10" s="261" t="s">
        <v>517</v>
      </c>
      <c r="P10" s="262"/>
      <c r="Q10" s="151">
        <v>250</v>
      </c>
      <c r="R10" s="151" t="s">
        <v>50</v>
      </c>
      <c r="S10" s="158">
        <f t="shared" si="4"/>
        <v>2250</v>
      </c>
      <c r="T10" s="24" t="str">
        <f t="shared" si="5"/>
        <v>g</v>
      </c>
    </row>
    <row r="11" spans="1:20" ht="19">
      <c r="A11" s="265" t="s">
        <v>46</v>
      </c>
      <c r="B11" s="266"/>
      <c r="C11" s="155">
        <v>0.5</v>
      </c>
      <c r="D11" s="151" t="s">
        <v>27</v>
      </c>
      <c r="E11" s="23">
        <f t="shared" si="0"/>
        <v>27</v>
      </c>
      <c r="F11" s="24" t="str">
        <f t="shared" si="1"/>
        <v>stk</v>
      </c>
      <c r="G11" s="26"/>
      <c r="H11" s="265"/>
      <c r="I11" s="266"/>
      <c r="J11" s="155"/>
      <c r="K11" s="151"/>
      <c r="L11" s="23" t="str">
        <f t="shared" si="2"/>
        <v xml:space="preserve"> </v>
      </c>
      <c r="M11" s="24" t="str">
        <f t="shared" si="3"/>
        <v xml:space="preserve"> </v>
      </c>
      <c r="N11" s="26"/>
      <c r="O11" s="261" t="s">
        <v>518</v>
      </c>
      <c r="P11" s="262"/>
      <c r="Q11" s="151">
        <v>250</v>
      </c>
      <c r="R11" s="151" t="s">
        <v>50</v>
      </c>
      <c r="S11" s="158">
        <f t="shared" si="4"/>
        <v>2250</v>
      </c>
      <c r="T11" s="24" t="str">
        <f t="shared" si="5"/>
        <v>g</v>
      </c>
    </row>
    <row r="12" spans="1:20" ht="19">
      <c r="A12" s="261" t="s">
        <v>470</v>
      </c>
      <c r="B12" s="262"/>
      <c r="C12" s="155">
        <v>0.2</v>
      </c>
      <c r="D12" s="155"/>
      <c r="E12" s="23">
        <f t="shared" si="0"/>
        <v>10.8</v>
      </c>
      <c r="F12" s="24" t="str">
        <f t="shared" si="1"/>
        <v xml:space="preserve"> </v>
      </c>
      <c r="G12" s="26"/>
      <c r="H12" s="265"/>
      <c r="I12" s="266"/>
      <c r="J12" s="155"/>
      <c r="K12" s="151"/>
      <c r="L12" s="23" t="str">
        <f t="shared" si="2"/>
        <v xml:space="preserve"> </v>
      </c>
      <c r="M12" s="24" t="str">
        <f t="shared" si="3"/>
        <v xml:space="preserve"> </v>
      </c>
      <c r="N12" s="26"/>
      <c r="O12" s="261" t="s">
        <v>30</v>
      </c>
      <c r="P12" s="262"/>
      <c r="Q12" s="151">
        <v>250</v>
      </c>
      <c r="R12" s="151" t="s">
        <v>50</v>
      </c>
      <c r="S12" s="158">
        <f t="shared" si="4"/>
        <v>2250</v>
      </c>
      <c r="T12" s="24" t="str">
        <f t="shared" si="5"/>
        <v>g</v>
      </c>
    </row>
    <row r="13" spans="1:20" ht="19">
      <c r="A13" s="261"/>
      <c r="B13" s="262"/>
      <c r="C13" s="155"/>
      <c r="D13" s="151"/>
      <c r="E13" s="23" t="str">
        <f t="shared" si="0"/>
        <v xml:space="preserve"> </v>
      </c>
      <c r="F13" s="24" t="str">
        <f t="shared" si="1"/>
        <v xml:space="preserve"> </v>
      </c>
      <c r="G13" s="26"/>
      <c r="H13" s="265"/>
      <c r="I13" s="266"/>
      <c r="J13" s="155"/>
      <c r="K13" s="151"/>
      <c r="L13" s="23" t="str">
        <f t="shared" si="2"/>
        <v xml:space="preserve"> </v>
      </c>
      <c r="M13" s="24" t="str">
        <f t="shared" si="3"/>
        <v xml:space="preserve"> </v>
      </c>
      <c r="N13" s="26"/>
      <c r="O13" s="261" t="s">
        <v>520</v>
      </c>
      <c r="P13" s="262"/>
      <c r="Q13" s="151">
        <v>1.5</v>
      </c>
      <c r="R13" s="151" t="s">
        <v>107</v>
      </c>
      <c r="S13" s="158">
        <f t="shared" si="4"/>
        <v>13.5</v>
      </c>
      <c r="T13" s="24" t="str">
        <f t="shared" si="5"/>
        <v>spsk</v>
      </c>
    </row>
    <row r="14" spans="1:20" ht="19">
      <c r="A14" s="261" t="s">
        <v>216</v>
      </c>
      <c r="B14" s="262"/>
      <c r="C14" s="155">
        <v>0.25</v>
      </c>
      <c r="D14" s="151" t="s">
        <v>27</v>
      </c>
      <c r="E14" s="23">
        <f t="shared" si="0"/>
        <v>13.5</v>
      </c>
      <c r="F14" s="24" t="str">
        <f t="shared" si="1"/>
        <v>stk</v>
      </c>
      <c r="G14" s="26"/>
      <c r="H14" s="261"/>
      <c r="I14" s="262"/>
      <c r="J14" s="155"/>
      <c r="K14" s="151"/>
      <c r="L14" s="23" t="str">
        <f t="shared" si="2"/>
        <v xml:space="preserve"> </v>
      </c>
      <c r="M14" s="24" t="str">
        <f t="shared" si="3"/>
        <v xml:space="preserve"> </v>
      </c>
      <c r="N14" s="26"/>
      <c r="O14" s="261" t="s">
        <v>521</v>
      </c>
      <c r="P14" s="262"/>
      <c r="Q14" s="151">
        <v>2</v>
      </c>
      <c r="R14" s="151" t="s">
        <v>51</v>
      </c>
      <c r="S14" s="158">
        <f t="shared" si="4"/>
        <v>18</v>
      </c>
      <c r="T14" s="24" t="str">
        <f t="shared" si="5"/>
        <v>dl</v>
      </c>
    </row>
    <row r="15" spans="1:20" ht="19">
      <c r="A15" s="261" t="s">
        <v>260</v>
      </c>
      <c r="B15" s="262"/>
      <c r="C15" s="155">
        <v>0.5</v>
      </c>
      <c r="D15" s="151" t="s">
        <v>27</v>
      </c>
      <c r="E15" s="23">
        <f t="shared" si="0"/>
        <v>27</v>
      </c>
      <c r="F15" s="24" t="str">
        <f t="shared" si="1"/>
        <v>stk</v>
      </c>
      <c r="G15" s="26"/>
      <c r="H15" s="261"/>
      <c r="I15" s="262"/>
      <c r="J15" s="151"/>
      <c r="K15" s="151"/>
      <c r="L15" s="23" t="str">
        <f t="shared" si="2"/>
        <v xml:space="preserve"> </v>
      </c>
      <c r="M15" s="24" t="str">
        <f t="shared" si="3"/>
        <v xml:space="preserve"> </v>
      </c>
      <c r="N15" s="26"/>
      <c r="O15" s="261" t="s">
        <v>609</v>
      </c>
      <c r="P15" s="262"/>
      <c r="Q15" s="151">
        <v>2</v>
      </c>
      <c r="R15" s="151" t="s">
        <v>51</v>
      </c>
      <c r="S15" s="158">
        <f t="shared" si="4"/>
        <v>18</v>
      </c>
      <c r="T15" s="24" t="str">
        <f t="shared" si="5"/>
        <v>dl</v>
      </c>
    </row>
    <row r="16" spans="1:20" ht="19">
      <c r="A16" s="261" t="s">
        <v>314</v>
      </c>
      <c r="B16" s="262"/>
      <c r="C16" s="155">
        <v>1</v>
      </c>
      <c r="D16" s="151" t="s">
        <v>27</v>
      </c>
      <c r="E16" s="23">
        <f t="shared" si="0"/>
        <v>54</v>
      </c>
      <c r="F16" s="24" t="str">
        <f t="shared" si="1"/>
        <v>stk</v>
      </c>
      <c r="G16" s="26"/>
      <c r="H16" s="261"/>
      <c r="I16" s="262"/>
      <c r="J16" s="151"/>
      <c r="K16" s="151"/>
      <c r="L16" s="23" t="str">
        <f t="shared" si="2"/>
        <v xml:space="preserve"> </v>
      </c>
      <c r="M16" s="24" t="str">
        <f t="shared" si="3"/>
        <v xml:space="preserve"> </v>
      </c>
      <c r="N16" s="26"/>
      <c r="O16" s="261"/>
      <c r="P16" s="262"/>
      <c r="Q16" s="151"/>
      <c r="R16" s="151"/>
      <c r="S16" s="158" t="str">
        <f t="shared" si="4"/>
        <v xml:space="preserve"> </v>
      </c>
      <c r="T16" s="24" t="str">
        <f t="shared" si="5"/>
        <v xml:space="preserve"> </v>
      </c>
    </row>
    <row r="17" spans="1:20" ht="19">
      <c r="A17" s="261" t="s">
        <v>502</v>
      </c>
      <c r="B17" s="262"/>
      <c r="C17" s="151"/>
      <c r="D17" s="151" t="s">
        <v>500</v>
      </c>
      <c r="E17" s="23" t="str">
        <f t="shared" si="0"/>
        <v xml:space="preserve"> </v>
      </c>
      <c r="F17" s="24" t="str">
        <f t="shared" si="1"/>
        <v>drys</v>
      </c>
      <c r="G17" s="26"/>
      <c r="H17" s="265"/>
      <c r="I17" s="266"/>
      <c r="J17" s="151"/>
      <c r="K17" s="151"/>
      <c r="L17" s="23" t="str">
        <f t="shared" si="2"/>
        <v xml:space="preserve"> </v>
      </c>
      <c r="M17" s="24" t="str">
        <f t="shared" si="3"/>
        <v xml:space="preserve"> </v>
      </c>
      <c r="N17" s="26"/>
      <c r="O17" s="261"/>
      <c r="P17" s="262"/>
      <c r="Q17" s="151"/>
      <c r="R17" s="151"/>
      <c r="S17" s="158" t="str">
        <f t="shared" si="4"/>
        <v xml:space="preserve"> </v>
      </c>
      <c r="T17" s="24" t="str">
        <f t="shared" si="5"/>
        <v xml:space="preserve"> </v>
      </c>
    </row>
    <row r="18" spans="1:20" ht="19">
      <c r="A18" s="261" t="s">
        <v>501</v>
      </c>
      <c r="B18" s="262"/>
      <c r="C18" s="151">
        <v>1</v>
      </c>
      <c r="D18" s="151" t="s">
        <v>107</v>
      </c>
      <c r="E18" s="23">
        <f t="shared" si="0"/>
        <v>54</v>
      </c>
      <c r="F18" s="24" t="str">
        <f t="shared" si="1"/>
        <v>spsk</v>
      </c>
      <c r="G18" s="26"/>
      <c r="H18" s="261"/>
      <c r="I18" s="262"/>
      <c r="J18" s="151"/>
      <c r="K18" s="151"/>
      <c r="L18" s="23" t="str">
        <f t="shared" si="2"/>
        <v xml:space="preserve"> </v>
      </c>
      <c r="M18" s="24" t="str">
        <f t="shared" si="3"/>
        <v xml:space="preserve"> </v>
      </c>
      <c r="N18" s="26"/>
      <c r="O18" s="261"/>
      <c r="P18" s="262"/>
      <c r="Q18" s="151"/>
      <c r="R18" s="151"/>
      <c r="S18" s="158" t="str">
        <f t="shared" si="4"/>
        <v xml:space="preserve"> </v>
      </c>
      <c r="T18" s="24" t="str">
        <f t="shared" si="5"/>
        <v xml:space="preserve"> </v>
      </c>
    </row>
    <row r="19" spans="1:20" ht="19">
      <c r="A19" s="261" t="s">
        <v>538</v>
      </c>
      <c r="B19" s="262"/>
      <c r="C19" s="151">
        <v>0.1</v>
      </c>
      <c r="D19" s="151" t="s">
        <v>27</v>
      </c>
      <c r="E19" s="23">
        <f t="shared" si="0"/>
        <v>5.4</v>
      </c>
      <c r="F19" s="24" t="str">
        <f t="shared" si="1"/>
        <v>stk</v>
      </c>
      <c r="G19" s="26"/>
      <c r="H19" s="261"/>
      <c r="I19" s="262"/>
      <c r="J19" s="151"/>
      <c r="K19" s="151"/>
      <c r="L19" s="23" t="str">
        <f t="shared" si="2"/>
        <v xml:space="preserve"> </v>
      </c>
      <c r="M19" s="24" t="str">
        <f t="shared" si="3"/>
        <v xml:space="preserve"> </v>
      </c>
      <c r="N19" s="26"/>
      <c r="O19" s="261"/>
      <c r="P19" s="262"/>
      <c r="Q19" s="151"/>
      <c r="R19" s="151"/>
      <c r="S19" s="158" t="str">
        <f t="shared" si="4"/>
        <v xml:space="preserve"> </v>
      </c>
      <c r="T19" s="24" t="str">
        <f t="shared" si="5"/>
        <v xml:space="preserve"> </v>
      </c>
    </row>
    <row r="20" spans="1:20" ht="19">
      <c r="A20" s="261" t="s">
        <v>607</v>
      </c>
      <c r="B20" s="262"/>
      <c r="C20" s="151"/>
      <c r="D20" s="151"/>
      <c r="E20" s="23" t="str">
        <f t="shared" si="0"/>
        <v xml:space="preserve"> </v>
      </c>
      <c r="F20" s="24" t="str">
        <f t="shared" si="1"/>
        <v xml:space="preserve"> </v>
      </c>
      <c r="G20" s="26"/>
      <c r="H20" s="261"/>
      <c r="I20" s="262"/>
      <c r="J20" s="151"/>
      <c r="K20" s="151"/>
      <c r="L20" s="23" t="str">
        <f t="shared" si="2"/>
        <v xml:space="preserve"> </v>
      </c>
      <c r="M20" s="24" t="str">
        <f t="shared" si="3"/>
        <v xml:space="preserve"> </v>
      </c>
      <c r="N20" s="26"/>
      <c r="O20" s="261"/>
      <c r="P20" s="262"/>
      <c r="Q20" s="151"/>
      <c r="R20" s="151"/>
      <c r="S20" s="158" t="str">
        <f t="shared" si="4"/>
        <v xml:space="preserve"> </v>
      </c>
      <c r="T20" s="24" t="str">
        <f t="shared" si="5"/>
        <v xml:space="preserve"> </v>
      </c>
    </row>
    <row r="21" spans="1:20" ht="20">
      <c r="A21" s="411" t="s">
        <v>64</v>
      </c>
      <c r="B21" s="412"/>
      <c r="C21" s="412"/>
      <c r="D21" s="412"/>
      <c r="E21" s="412"/>
      <c r="F21" s="413"/>
      <c r="H21" s="411" t="s">
        <v>64</v>
      </c>
      <c r="I21" s="412"/>
      <c r="J21" s="412"/>
      <c r="K21" s="412"/>
      <c r="L21" s="412"/>
      <c r="M21" s="413"/>
      <c r="O21" s="411" t="s">
        <v>64</v>
      </c>
      <c r="P21" s="412"/>
      <c r="Q21" s="412"/>
      <c r="R21" s="412"/>
      <c r="S21" s="412"/>
      <c r="T21" s="413"/>
    </row>
    <row r="22" spans="1:20" ht="20" customHeight="1">
      <c r="A22" s="44">
        <v>1</v>
      </c>
      <c r="B22" s="264" t="s">
        <v>606</v>
      </c>
      <c r="C22" s="264"/>
      <c r="D22" s="264"/>
      <c r="E22" s="264"/>
      <c r="F22" s="401"/>
      <c r="H22" s="44">
        <v>1</v>
      </c>
      <c r="I22" s="252" t="s">
        <v>510</v>
      </c>
      <c r="J22" s="252"/>
      <c r="K22" s="252"/>
      <c r="L22" s="252"/>
      <c r="M22" s="253"/>
      <c r="O22" s="44">
        <v>1</v>
      </c>
      <c r="P22" s="252" t="s">
        <v>522</v>
      </c>
      <c r="Q22" s="252"/>
      <c r="R22" s="252"/>
      <c r="S22" s="252"/>
      <c r="T22" s="253"/>
    </row>
    <row r="23" spans="1:20" ht="20" customHeight="1">
      <c r="A23" s="44">
        <v>2</v>
      </c>
      <c r="B23" s="264" t="s">
        <v>503</v>
      </c>
      <c r="C23" s="264"/>
      <c r="D23" s="264"/>
      <c r="E23" s="264"/>
      <c r="F23" s="401"/>
      <c r="H23" s="44">
        <v>2</v>
      </c>
      <c r="I23" s="252" t="s">
        <v>511</v>
      </c>
      <c r="J23" s="252"/>
      <c r="K23" s="252"/>
      <c r="L23" s="252"/>
      <c r="M23" s="253"/>
      <c r="O23" s="44">
        <v>2</v>
      </c>
      <c r="P23" s="252" t="s">
        <v>523</v>
      </c>
      <c r="Q23" s="252"/>
      <c r="R23" s="252"/>
      <c r="S23" s="252"/>
      <c r="T23" s="253"/>
    </row>
    <row r="24" spans="1:20" ht="20" customHeight="1">
      <c r="A24" s="44">
        <v>3</v>
      </c>
      <c r="B24" s="264" t="s">
        <v>504</v>
      </c>
      <c r="C24" s="264"/>
      <c r="D24" s="264"/>
      <c r="E24" s="264"/>
      <c r="F24" s="401"/>
      <c r="H24" s="44">
        <v>3</v>
      </c>
      <c r="I24" s="252" t="s">
        <v>512</v>
      </c>
      <c r="J24" s="252"/>
      <c r="K24" s="252"/>
      <c r="L24" s="252"/>
      <c r="M24" s="253"/>
      <c r="O24" s="44">
        <v>3</v>
      </c>
      <c r="P24" s="252" t="s">
        <v>524</v>
      </c>
      <c r="Q24" s="252"/>
      <c r="R24" s="252"/>
      <c r="S24" s="252"/>
      <c r="T24" s="253"/>
    </row>
    <row r="25" spans="1:20" ht="20">
      <c r="A25" s="44">
        <v>4</v>
      </c>
      <c r="B25" s="264" t="s">
        <v>534</v>
      </c>
      <c r="C25" s="264"/>
      <c r="D25" s="264"/>
      <c r="E25" s="264"/>
      <c r="F25" s="401"/>
      <c r="H25" s="44">
        <v>4</v>
      </c>
      <c r="I25" s="252" t="s">
        <v>513</v>
      </c>
      <c r="J25" s="252"/>
      <c r="K25" s="252"/>
      <c r="L25" s="252"/>
      <c r="M25" s="253"/>
      <c r="O25" s="44">
        <v>4</v>
      </c>
      <c r="P25" s="252" t="s">
        <v>525</v>
      </c>
      <c r="Q25" s="252"/>
      <c r="R25" s="252"/>
      <c r="S25" s="252"/>
      <c r="T25" s="253"/>
    </row>
    <row r="26" spans="1:20" ht="20">
      <c r="A26" s="44">
        <v>5</v>
      </c>
      <c r="B26" s="264" t="s">
        <v>533</v>
      </c>
      <c r="C26" s="264"/>
      <c r="D26" s="264"/>
      <c r="E26" s="264"/>
      <c r="F26" s="401"/>
      <c r="H26" s="44">
        <v>5</v>
      </c>
      <c r="I26" s="252"/>
      <c r="J26" s="252"/>
      <c r="K26" s="252"/>
      <c r="L26" s="252"/>
      <c r="M26" s="253"/>
      <c r="O26" s="44">
        <v>5</v>
      </c>
      <c r="P26" s="252" t="s">
        <v>526</v>
      </c>
      <c r="Q26" s="252"/>
      <c r="R26" s="252"/>
      <c r="S26" s="252"/>
      <c r="T26" s="253"/>
    </row>
    <row r="27" spans="1:20" ht="20">
      <c r="A27" s="44">
        <v>6</v>
      </c>
      <c r="B27" s="264" t="s">
        <v>535</v>
      </c>
      <c r="C27" s="264"/>
      <c r="D27" s="264"/>
      <c r="E27" s="264"/>
      <c r="F27" s="401"/>
      <c r="H27" s="44">
        <v>6</v>
      </c>
      <c r="I27" s="252"/>
      <c r="J27" s="252"/>
      <c r="K27" s="252"/>
      <c r="L27" s="252"/>
      <c r="M27" s="253"/>
      <c r="O27" s="44">
        <v>6</v>
      </c>
      <c r="P27" s="252" t="s">
        <v>527</v>
      </c>
      <c r="Q27" s="252"/>
      <c r="R27" s="252"/>
      <c r="S27" s="252"/>
      <c r="T27" s="253"/>
    </row>
    <row r="28" spans="1:20" ht="21" thickBot="1">
      <c r="A28" s="44">
        <v>7</v>
      </c>
      <c r="B28" s="410" t="s">
        <v>608</v>
      </c>
      <c r="C28" s="264"/>
      <c r="D28" s="264"/>
      <c r="E28" s="264"/>
      <c r="F28" s="401"/>
      <c r="H28" s="44">
        <v>7</v>
      </c>
      <c r="I28" s="264"/>
      <c r="J28" s="264"/>
      <c r="K28" s="264"/>
      <c r="L28" s="264"/>
      <c r="M28" s="401"/>
      <c r="O28" s="44">
        <v>7</v>
      </c>
      <c r="P28" s="252"/>
      <c r="Q28" s="252"/>
      <c r="R28" s="252"/>
      <c r="S28" s="252"/>
      <c r="T28" s="253"/>
    </row>
    <row r="29" spans="1:20" ht="20">
      <c r="A29" s="157">
        <v>1</v>
      </c>
      <c r="B29" s="408" t="s">
        <v>531</v>
      </c>
      <c r="C29" s="408"/>
      <c r="D29" s="408"/>
      <c r="E29" s="408"/>
      <c r="F29" s="409"/>
      <c r="H29" s="44">
        <v>8</v>
      </c>
      <c r="I29" s="264"/>
      <c r="J29" s="264"/>
      <c r="K29" s="264"/>
      <c r="L29" s="264"/>
      <c r="M29" s="401"/>
      <c r="O29" s="44">
        <v>8</v>
      </c>
      <c r="P29" s="252"/>
      <c r="Q29" s="252"/>
      <c r="R29" s="252"/>
      <c r="S29" s="252"/>
      <c r="T29" s="253"/>
    </row>
    <row r="30" spans="1:20" ht="20">
      <c r="A30" s="44">
        <v>2</v>
      </c>
      <c r="B30" s="293" t="s">
        <v>505</v>
      </c>
      <c r="C30" s="293"/>
      <c r="D30" s="293"/>
      <c r="E30" s="293"/>
      <c r="F30" s="401"/>
      <c r="H30" s="44">
        <v>9</v>
      </c>
      <c r="I30" s="264"/>
      <c r="J30" s="264"/>
      <c r="K30" s="264"/>
      <c r="L30" s="264"/>
      <c r="M30" s="401"/>
      <c r="O30" s="44">
        <v>9</v>
      </c>
      <c r="P30" s="252"/>
      <c r="Q30" s="252"/>
      <c r="R30" s="252"/>
      <c r="S30" s="252"/>
      <c r="T30" s="253"/>
    </row>
    <row r="31" spans="1:20" ht="20">
      <c r="A31" s="44">
        <v>3</v>
      </c>
      <c r="B31" s="293" t="s">
        <v>506</v>
      </c>
      <c r="C31" s="293"/>
      <c r="D31" s="293"/>
      <c r="E31" s="293"/>
      <c r="F31" s="401"/>
      <c r="H31" s="44">
        <v>10</v>
      </c>
      <c r="I31" s="252"/>
      <c r="J31" s="252"/>
      <c r="K31" s="252"/>
      <c r="L31" s="252"/>
      <c r="M31" s="253"/>
      <c r="O31" s="44">
        <v>10</v>
      </c>
      <c r="P31" s="252"/>
      <c r="Q31" s="252"/>
      <c r="R31" s="252"/>
      <c r="S31" s="252"/>
      <c r="T31" s="253"/>
    </row>
    <row r="32" spans="1:20" ht="20">
      <c r="A32" s="44">
        <v>4</v>
      </c>
      <c r="B32" s="293" t="s">
        <v>507</v>
      </c>
      <c r="C32" s="293"/>
      <c r="D32" s="293"/>
      <c r="E32" s="293"/>
      <c r="F32" s="401"/>
      <c r="H32" s="44">
        <v>11</v>
      </c>
      <c r="I32" s="252"/>
      <c r="J32" s="252"/>
      <c r="K32" s="252"/>
      <c r="L32" s="252"/>
      <c r="M32" s="253"/>
      <c r="O32" s="44">
        <v>11</v>
      </c>
      <c r="P32" s="252"/>
      <c r="Q32" s="252"/>
      <c r="R32" s="252"/>
      <c r="S32" s="252"/>
      <c r="T32" s="253"/>
    </row>
    <row r="33" spans="1:20" ht="20">
      <c r="A33" s="44">
        <v>5</v>
      </c>
      <c r="B33" s="293" t="s">
        <v>539</v>
      </c>
      <c r="C33" s="293"/>
      <c r="D33" s="293"/>
      <c r="E33" s="293"/>
      <c r="F33" s="401"/>
      <c r="H33" s="44">
        <v>12</v>
      </c>
      <c r="I33" s="252"/>
      <c r="J33" s="252"/>
      <c r="K33" s="252"/>
      <c r="L33" s="252"/>
      <c r="M33" s="253"/>
      <c r="O33" s="44">
        <v>12</v>
      </c>
      <c r="P33" s="252"/>
      <c r="Q33" s="252"/>
      <c r="R33" s="252"/>
      <c r="S33" s="252"/>
      <c r="T33" s="253"/>
    </row>
    <row r="34" spans="1:20" ht="20">
      <c r="A34" s="44">
        <v>6</v>
      </c>
      <c r="B34" s="293" t="s">
        <v>508</v>
      </c>
      <c r="C34" s="293"/>
      <c r="D34" s="293"/>
      <c r="E34" s="293"/>
      <c r="F34" s="401"/>
      <c r="H34" s="44">
        <v>13</v>
      </c>
      <c r="I34" s="402"/>
      <c r="J34" s="402"/>
      <c r="K34" s="402"/>
      <c r="L34" s="402"/>
      <c r="M34" s="403"/>
      <c r="O34" s="44">
        <v>13</v>
      </c>
      <c r="P34" s="252"/>
      <c r="Q34" s="252"/>
      <c r="R34" s="252"/>
      <c r="S34" s="252"/>
      <c r="T34" s="253"/>
    </row>
    <row r="35" spans="1:20" ht="20">
      <c r="A35" s="44">
        <v>7</v>
      </c>
      <c r="B35" s="293" t="s">
        <v>536</v>
      </c>
      <c r="C35" s="293"/>
      <c r="D35" s="293"/>
      <c r="E35" s="293"/>
      <c r="F35" s="401"/>
      <c r="H35" s="44">
        <v>14</v>
      </c>
      <c r="I35" s="402"/>
      <c r="J35" s="402"/>
      <c r="K35" s="402"/>
      <c r="L35" s="402"/>
      <c r="M35" s="403"/>
      <c r="O35" s="44">
        <v>14</v>
      </c>
      <c r="P35" s="252"/>
      <c r="Q35" s="252"/>
      <c r="R35" s="252"/>
      <c r="S35" s="252"/>
      <c r="T35" s="253"/>
    </row>
    <row r="36" spans="1:20" ht="20">
      <c r="A36" s="44">
        <v>8</v>
      </c>
      <c r="B36" s="293" t="s">
        <v>537</v>
      </c>
      <c r="C36" s="293"/>
      <c r="D36" s="293"/>
      <c r="E36" s="293"/>
      <c r="F36" s="401"/>
      <c r="H36" s="44">
        <v>15</v>
      </c>
      <c r="I36" s="402"/>
      <c r="J36" s="402"/>
      <c r="K36" s="402"/>
      <c r="L36" s="402"/>
      <c r="M36" s="403"/>
      <c r="O36" s="44">
        <v>15</v>
      </c>
      <c r="P36" s="252"/>
      <c r="Q36" s="252"/>
      <c r="R36" s="252"/>
      <c r="S36" s="252"/>
      <c r="T36" s="253"/>
    </row>
    <row r="37" spans="1:20" ht="21" thickBot="1">
      <c r="A37" s="45">
        <v>9</v>
      </c>
      <c r="B37" s="404"/>
      <c r="C37" s="404"/>
      <c r="D37" s="404"/>
      <c r="E37" s="404"/>
      <c r="F37" s="405"/>
      <c r="H37" s="45">
        <v>16</v>
      </c>
      <c r="I37" s="406"/>
      <c r="J37" s="406"/>
      <c r="K37" s="406"/>
      <c r="L37" s="406"/>
      <c r="M37" s="407"/>
      <c r="O37" s="45">
        <v>16</v>
      </c>
      <c r="P37" s="254"/>
      <c r="Q37" s="254"/>
      <c r="R37" s="254"/>
      <c r="S37" s="254"/>
      <c r="T37" s="255"/>
    </row>
    <row r="38" spans="1:20" ht="15" thickBot="1">
      <c r="I38" s="48"/>
    </row>
    <row r="39" spans="1:20" ht="24">
      <c r="A39" s="414" t="str">
        <f>A3</f>
        <v>Kyllingelår eller Kyllingenuggets</v>
      </c>
      <c r="B39" s="415"/>
      <c r="C39" s="415"/>
      <c r="D39" s="415"/>
      <c r="E39" s="415"/>
      <c r="F39" s="416"/>
      <c r="H39" s="414" t="str">
        <f>H3</f>
        <v>Pitabrød og Spejleæg</v>
      </c>
      <c r="I39" s="415"/>
      <c r="J39" s="415"/>
      <c r="K39" s="415"/>
      <c r="L39" s="415"/>
      <c r="M39" s="416"/>
      <c r="O39" s="414" t="str">
        <f>O3</f>
        <v>Rødgrød med fløde</v>
      </c>
      <c r="P39" s="415"/>
      <c r="Q39" s="415" t="str">
        <f>O3</f>
        <v>Rødgrød med fløde</v>
      </c>
      <c r="R39" s="415"/>
      <c r="S39" s="415"/>
      <c r="T39" s="416"/>
    </row>
    <row r="40" spans="1:20">
      <c r="A40" s="21"/>
      <c r="B40" s="102"/>
      <c r="C40" s="102"/>
      <c r="D40" s="102"/>
      <c r="E40" s="102"/>
      <c r="F40" s="22"/>
      <c r="H40" s="21"/>
      <c r="I40" s="102"/>
      <c r="J40" s="102"/>
      <c r="K40" s="102"/>
      <c r="L40" s="102"/>
      <c r="M40" s="22"/>
      <c r="O40" s="21"/>
      <c r="P40" s="102"/>
      <c r="Q40" s="102"/>
      <c r="R40" s="102"/>
      <c r="S40" s="102"/>
      <c r="T40" s="22"/>
    </row>
    <row r="41" spans="1:20">
      <c r="A41" s="21"/>
      <c r="B41" s="102"/>
      <c r="C41" s="102"/>
      <c r="D41" s="102"/>
      <c r="E41" s="102"/>
      <c r="F41" s="22"/>
      <c r="H41" s="21"/>
      <c r="I41" s="102"/>
      <c r="J41" s="102"/>
      <c r="K41" s="102"/>
      <c r="L41" s="102"/>
      <c r="M41" s="22"/>
      <c r="O41" s="21"/>
      <c r="P41" s="102"/>
      <c r="Q41" s="102"/>
      <c r="R41" s="102"/>
      <c r="S41" s="102"/>
      <c r="T41" s="22"/>
    </row>
    <row r="42" spans="1:20">
      <c r="A42" s="21"/>
      <c r="B42" s="102"/>
      <c r="C42" s="102"/>
      <c r="D42" s="102"/>
      <c r="E42" s="102"/>
      <c r="F42" s="22"/>
      <c r="H42" s="21"/>
      <c r="I42" s="102"/>
      <c r="J42" s="102"/>
      <c r="K42" s="102"/>
      <c r="L42" s="102"/>
      <c r="M42" s="22"/>
      <c r="O42" s="21"/>
      <c r="P42" s="102"/>
      <c r="Q42" s="102"/>
      <c r="R42" s="102"/>
      <c r="S42" s="102"/>
      <c r="T42" s="22"/>
    </row>
    <row r="43" spans="1:20">
      <c r="A43" s="21"/>
      <c r="B43" s="102"/>
      <c r="C43" s="102"/>
      <c r="D43" s="102"/>
      <c r="E43" s="102"/>
      <c r="F43" s="22"/>
      <c r="H43" s="21"/>
      <c r="I43" s="102"/>
      <c r="J43" s="102"/>
      <c r="K43" s="102"/>
      <c r="L43" s="102"/>
      <c r="M43" s="22"/>
      <c r="O43" s="21"/>
      <c r="P43" s="102"/>
      <c r="Q43" s="102"/>
      <c r="R43" s="102"/>
      <c r="S43" s="102"/>
      <c r="T43" s="22"/>
    </row>
    <row r="44" spans="1:20">
      <c r="A44" s="21"/>
      <c r="B44" s="102"/>
      <c r="C44" s="102"/>
      <c r="D44" s="102"/>
      <c r="E44" s="102"/>
      <c r="F44" s="22"/>
      <c r="H44" s="21"/>
      <c r="I44" s="102"/>
      <c r="J44" s="102"/>
      <c r="K44" s="102"/>
      <c r="L44" s="102"/>
      <c r="M44" s="22"/>
      <c r="O44" s="21"/>
      <c r="P44" s="102"/>
      <c r="Q44" s="102"/>
      <c r="R44" s="102"/>
      <c r="S44" s="102"/>
      <c r="T44" s="22"/>
    </row>
    <row r="45" spans="1:20">
      <c r="A45" s="21"/>
      <c r="B45" s="102"/>
      <c r="C45" s="102"/>
      <c r="D45" s="102"/>
      <c r="E45" s="102"/>
      <c r="F45" s="22"/>
      <c r="H45" s="21"/>
      <c r="I45" s="102"/>
      <c r="J45" s="102"/>
      <c r="K45" s="102"/>
      <c r="L45" s="102"/>
      <c r="M45" s="22"/>
      <c r="O45" s="21"/>
      <c r="P45" s="102"/>
      <c r="Q45" s="102"/>
      <c r="R45" s="102"/>
      <c r="S45" s="102"/>
      <c r="T45" s="22"/>
    </row>
    <row r="46" spans="1:20">
      <c r="A46" s="21"/>
      <c r="B46" s="102"/>
      <c r="C46" s="102"/>
      <c r="D46" s="102"/>
      <c r="E46" s="102"/>
      <c r="F46" s="22"/>
      <c r="H46" s="21"/>
      <c r="I46" s="102"/>
      <c r="J46" s="102"/>
      <c r="K46" s="102"/>
      <c r="L46" s="102"/>
      <c r="M46" s="22"/>
      <c r="O46" s="21"/>
      <c r="P46" s="102"/>
      <c r="Q46" s="102"/>
      <c r="R46" s="102"/>
      <c r="S46" s="102"/>
      <c r="T46" s="22"/>
    </row>
    <row r="47" spans="1:20">
      <c r="A47" s="21"/>
      <c r="B47" s="102"/>
      <c r="C47" s="102"/>
      <c r="D47" s="102"/>
      <c r="E47" s="102"/>
      <c r="F47" s="22"/>
      <c r="H47" s="21"/>
      <c r="I47" s="102"/>
      <c r="J47" s="102"/>
      <c r="K47" s="102"/>
      <c r="L47" s="102"/>
      <c r="M47" s="22"/>
      <c r="O47" s="21"/>
      <c r="P47" s="102"/>
      <c r="Q47" s="102"/>
      <c r="R47" s="102"/>
      <c r="S47" s="102"/>
      <c r="T47" s="22"/>
    </row>
    <row r="48" spans="1:20">
      <c r="A48" s="21"/>
      <c r="B48" s="102"/>
      <c r="C48" s="102"/>
      <c r="D48" s="102"/>
      <c r="E48" s="102"/>
      <c r="F48" s="22"/>
      <c r="H48" s="21"/>
      <c r="I48" s="102"/>
      <c r="J48" s="102"/>
      <c r="K48" s="102"/>
      <c r="L48" s="102"/>
      <c r="M48" s="22"/>
      <c r="O48" s="21"/>
      <c r="P48" s="102"/>
      <c r="Q48" s="102"/>
      <c r="R48" s="102"/>
      <c r="S48" s="102"/>
      <c r="T48" s="22"/>
    </row>
    <row r="49" spans="1:20">
      <c r="A49" s="21"/>
      <c r="B49" s="102"/>
      <c r="C49" s="102"/>
      <c r="D49" s="102"/>
      <c r="E49" s="102"/>
      <c r="F49" s="22"/>
      <c r="H49" s="21"/>
      <c r="I49" s="102"/>
      <c r="J49" s="102"/>
      <c r="K49" s="102"/>
      <c r="L49" s="102"/>
      <c r="M49" s="22"/>
      <c r="O49" s="21"/>
      <c r="P49" s="102"/>
      <c r="Q49" s="102"/>
      <c r="R49" s="102"/>
      <c r="S49" s="102"/>
      <c r="T49" s="22"/>
    </row>
    <row r="50" spans="1:20">
      <c r="A50" s="21"/>
      <c r="B50" s="102"/>
      <c r="C50" s="102"/>
      <c r="D50" s="102"/>
      <c r="E50" s="102"/>
      <c r="F50" s="22"/>
      <c r="H50" s="21"/>
      <c r="I50" s="102"/>
      <c r="J50" s="102"/>
      <c r="K50" s="102"/>
      <c r="L50" s="102"/>
      <c r="M50" s="22"/>
      <c r="O50" s="21"/>
      <c r="P50" s="102"/>
      <c r="Q50" s="102"/>
      <c r="R50" s="102"/>
      <c r="S50" s="102"/>
      <c r="T50" s="22"/>
    </row>
    <row r="51" spans="1:20">
      <c r="A51" s="21"/>
      <c r="B51" s="102"/>
      <c r="C51" s="102"/>
      <c r="D51" s="102"/>
      <c r="E51" s="102"/>
      <c r="F51" s="22"/>
      <c r="H51" s="21"/>
      <c r="I51" s="102"/>
      <c r="J51" s="102"/>
      <c r="K51" s="102"/>
      <c r="L51" s="102"/>
      <c r="M51" s="22"/>
      <c r="O51" s="21"/>
      <c r="P51" s="102"/>
      <c r="Q51" s="102"/>
      <c r="R51" s="102"/>
      <c r="S51" s="102"/>
      <c r="T51" s="22"/>
    </row>
    <row r="52" spans="1:20">
      <c r="A52" s="21"/>
      <c r="B52" s="102"/>
      <c r="C52" s="102"/>
      <c r="D52" s="102"/>
      <c r="E52" s="102"/>
      <c r="F52" s="22"/>
      <c r="H52" s="21"/>
      <c r="I52" s="102"/>
      <c r="J52" s="102"/>
      <c r="K52" s="102"/>
      <c r="L52" s="102"/>
      <c r="M52" s="22"/>
      <c r="O52" s="21"/>
      <c r="P52" s="102"/>
      <c r="Q52" s="102"/>
      <c r="R52" s="102"/>
      <c r="S52" s="102"/>
      <c r="T52" s="22"/>
    </row>
    <row r="53" spans="1:20">
      <c r="A53" s="21"/>
      <c r="B53" s="102"/>
      <c r="C53" s="102"/>
      <c r="D53" s="102"/>
      <c r="E53" s="102"/>
      <c r="F53" s="22"/>
      <c r="H53" s="21"/>
      <c r="I53" s="102"/>
      <c r="J53" s="102"/>
      <c r="K53" s="102"/>
      <c r="L53" s="102"/>
      <c r="M53" s="22"/>
      <c r="O53" s="21"/>
      <c r="Q53" s="102"/>
      <c r="R53" s="102"/>
      <c r="S53" s="102"/>
      <c r="T53" s="22"/>
    </row>
    <row r="54" spans="1:20">
      <c r="A54" s="21"/>
      <c r="B54" s="102"/>
      <c r="C54" s="102"/>
      <c r="D54" s="102"/>
      <c r="E54" s="102"/>
      <c r="F54" s="22"/>
      <c r="H54" s="21"/>
      <c r="I54" s="102"/>
      <c r="J54" s="102"/>
      <c r="K54" s="102"/>
      <c r="L54" s="102"/>
      <c r="M54" s="22"/>
      <c r="O54" s="21"/>
      <c r="P54" s="102"/>
      <c r="Q54" s="102"/>
      <c r="R54" s="102"/>
      <c r="S54" s="102"/>
      <c r="T54" s="22"/>
    </row>
    <row r="55" spans="1:20">
      <c r="A55" s="21"/>
      <c r="B55" s="102"/>
      <c r="C55" s="102"/>
      <c r="D55" s="102"/>
      <c r="E55" s="102"/>
      <c r="F55" s="22"/>
      <c r="H55" s="21"/>
      <c r="I55" s="102"/>
      <c r="J55" s="102"/>
      <c r="K55" s="102"/>
      <c r="L55" s="102"/>
      <c r="M55" s="22"/>
      <c r="O55" s="21"/>
      <c r="P55" s="102"/>
      <c r="Q55" s="102"/>
      <c r="R55" s="102"/>
      <c r="S55" s="102"/>
      <c r="T55" s="22"/>
    </row>
    <row r="56" spans="1:20">
      <c r="A56" s="21"/>
      <c r="B56" s="102"/>
      <c r="C56" s="102"/>
      <c r="D56" s="102"/>
      <c r="E56" s="102"/>
      <c r="F56" s="22"/>
      <c r="H56" s="21"/>
      <c r="I56" s="102"/>
      <c r="J56" s="102"/>
      <c r="K56" s="102"/>
      <c r="L56" s="102"/>
      <c r="M56" s="22"/>
      <c r="O56" s="21"/>
      <c r="P56" s="102"/>
      <c r="Q56" s="102"/>
      <c r="R56" s="102"/>
      <c r="S56" s="102"/>
      <c r="T56" s="22"/>
    </row>
    <row r="57" spans="1:20">
      <c r="A57" s="21"/>
      <c r="B57" s="102"/>
      <c r="C57" s="102"/>
      <c r="D57" s="102"/>
      <c r="E57" s="102"/>
      <c r="F57" s="22"/>
      <c r="H57" s="21"/>
      <c r="I57" s="102"/>
      <c r="J57" s="102"/>
      <c r="K57" s="102"/>
      <c r="L57" s="102"/>
      <c r="M57" s="22"/>
      <c r="O57" s="21"/>
      <c r="P57" s="102"/>
      <c r="Q57" s="102"/>
      <c r="R57" s="102"/>
      <c r="S57" s="102"/>
      <c r="T57" s="22"/>
    </row>
    <row r="58" spans="1:20">
      <c r="A58" s="21"/>
      <c r="B58" s="102"/>
      <c r="C58" s="102"/>
      <c r="D58" s="102"/>
      <c r="E58" s="102"/>
      <c r="F58" s="22"/>
      <c r="H58" s="21"/>
      <c r="I58" s="102"/>
      <c r="J58" s="102"/>
      <c r="K58" s="102"/>
      <c r="L58" s="102"/>
      <c r="M58" s="22"/>
      <c r="O58" s="21"/>
      <c r="P58" s="102"/>
      <c r="Q58" s="102"/>
      <c r="R58" s="102"/>
      <c r="S58" s="102"/>
      <c r="T58" s="22"/>
    </row>
    <row r="59" spans="1:20">
      <c r="A59" s="21"/>
      <c r="B59" s="102"/>
      <c r="C59" s="102"/>
      <c r="D59" s="102"/>
      <c r="E59" s="102"/>
      <c r="F59" s="22"/>
      <c r="H59" s="21"/>
      <c r="I59" s="102"/>
      <c r="J59" s="102"/>
      <c r="K59" s="102"/>
      <c r="L59" s="102"/>
      <c r="M59" s="22"/>
      <c r="O59" s="21"/>
      <c r="P59" s="102"/>
      <c r="Q59" s="102"/>
      <c r="R59" s="102"/>
      <c r="S59" s="102"/>
      <c r="T59" s="22"/>
    </row>
    <row r="60" spans="1:20">
      <c r="A60" s="21"/>
      <c r="B60" s="102"/>
      <c r="C60" s="102"/>
      <c r="D60" s="102"/>
      <c r="E60" s="102"/>
      <c r="F60" s="22"/>
      <c r="H60" s="21"/>
      <c r="I60" s="102"/>
      <c r="J60" s="102"/>
      <c r="K60" s="102"/>
      <c r="L60" s="102"/>
      <c r="M60" s="22"/>
      <c r="O60" s="21"/>
      <c r="P60" s="102"/>
      <c r="Q60" s="102"/>
      <c r="R60" s="102"/>
      <c r="S60" s="102"/>
      <c r="T60" s="22"/>
    </row>
    <row r="61" spans="1:20">
      <c r="A61" s="21"/>
      <c r="B61" s="102"/>
      <c r="C61" s="102"/>
      <c r="D61" s="102"/>
      <c r="E61" s="102"/>
      <c r="F61" s="22"/>
      <c r="H61" s="21"/>
      <c r="I61" s="102"/>
      <c r="J61" s="102"/>
      <c r="K61" s="102"/>
      <c r="L61" s="102"/>
      <c r="M61" s="22"/>
      <c r="O61" s="21"/>
      <c r="P61" s="102"/>
      <c r="Q61" s="102"/>
      <c r="R61" s="102"/>
      <c r="S61" s="102"/>
      <c r="T61" s="22"/>
    </row>
    <row r="62" spans="1:20">
      <c r="A62" s="21"/>
      <c r="B62" s="102"/>
      <c r="C62" s="102"/>
      <c r="D62" s="102"/>
      <c r="E62" s="102"/>
      <c r="F62" s="22"/>
      <c r="H62" s="21"/>
      <c r="I62" s="102"/>
      <c r="J62" s="102"/>
      <c r="K62" s="102"/>
      <c r="L62" s="102"/>
      <c r="M62" s="22"/>
      <c r="O62" s="21"/>
      <c r="P62" s="102"/>
      <c r="Q62" s="102"/>
      <c r="R62" s="102"/>
      <c r="S62" s="102"/>
      <c r="T62" s="22"/>
    </row>
    <row r="63" spans="1:20">
      <c r="A63" s="21"/>
      <c r="B63" s="102"/>
      <c r="C63" s="102"/>
      <c r="D63" s="102"/>
      <c r="E63" s="102"/>
      <c r="F63" s="22"/>
      <c r="H63" s="21"/>
      <c r="I63" s="102"/>
      <c r="J63" s="102"/>
      <c r="K63" s="102"/>
      <c r="L63" s="102"/>
      <c r="M63" s="22"/>
      <c r="O63" s="21"/>
      <c r="P63" s="102"/>
      <c r="Q63" s="102"/>
      <c r="R63" s="102"/>
      <c r="S63" s="102"/>
      <c r="T63" s="22"/>
    </row>
    <row r="64" spans="1:20">
      <c r="A64" s="21"/>
      <c r="B64" s="102"/>
      <c r="C64" s="102"/>
      <c r="D64" s="102"/>
      <c r="E64" s="102"/>
      <c r="F64" s="22"/>
      <c r="H64" s="21"/>
      <c r="I64" s="102"/>
      <c r="J64" s="102"/>
      <c r="K64" s="102"/>
      <c r="L64" s="102"/>
      <c r="M64" s="22"/>
      <c r="O64" s="21"/>
      <c r="P64" s="102"/>
      <c r="Q64" s="102"/>
      <c r="R64" s="102"/>
      <c r="S64" s="102"/>
      <c r="T64" s="22"/>
    </row>
    <row r="65" spans="1:20">
      <c r="A65" s="21"/>
      <c r="B65" s="102"/>
      <c r="C65" s="102"/>
      <c r="D65" s="102"/>
      <c r="E65" s="102"/>
      <c r="F65" s="22"/>
      <c r="H65" s="21"/>
      <c r="I65" s="102"/>
      <c r="J65" s="102"/>
      <c r="K65" s="102"/>
      <c r="L65" s="102"/>
      <c r="M65" s="22"/>
      <c r="O65" s="21"/>
      <c r="P65" s="102"/>
      <c r="Q65" s="102"/>
      <c r="R65" s="102"/>
      <c r="S65" s="102"/>
      <c r="T65" s="22"/>
    </row>
    <row r="66" spans="1:20">
      <c r="A66" s="21"/>
      <c r="B66" s="102"/>
      <c r="C66" s="102"/>
      <c r="D66" s="102"/>
      <c r="E66" s="102"/>
      <c r="F66" s="22"/>
      <c r="H66" s="21"/>
      <c r="I66" s="102"/>
      <c r="J66" s="102"/>
      <c r="K66" s="102"/>
      <c r="L66" s="102"/>
      <c r="M66" s="22"/>
      <c r="O66" s="21"/>
      <c r="P66" s="102"/>
      <c r="Q66" s="102"/>
      <c r="R66" s="102"/>
      <c r="S66" s="102"/>
      <c r="T66" s="22"/>
    </row>
    <row r="67" spans="1:20">
      <c r="A67" s="21"/>
      <c r="B67" s="102"/>
      <c r="C67" s="102"/>
      <c r="D67" s="102"/>
      <c r="E67" s="102"/>
      <c r="F67" s="22"/>
      <c r="H67" s="21"/>
      <c r="I67" s="102"/>
      <c r="J67" s="102"/>
      <c r="K67" s="102"/>
      <c r="L67" s="102"/>
      <c r="M67" s="22"/>
      <c r="O67" s="21"/>
      <c r="P67" s="102"/>
      <c r="Q67" s="102"/>
      <c r="R67" s="102"/>
      <c r="S67" s="102"/>
      <c r="T67" s="22"/>
    </row>
    <row r="68" spans="1:20">
      <c r="A68" s="21"/>
      <c r="B68" s="102"/>
      <c r="C68" s="102"/>
      <c r="D68" s="102"/>
      <c r="E68" s="102"/>
      <c r="F68" s="22"/>
      <c r="H68" s="21"/>
      <c r="I68" s="102"/>
      <c r="J68" s="102"/>
      <c r="K68" s="102"/>
      <c r="L68" s="102"/>
      <c r="M68" s="22"/>
      <c r="O68" s="21"/>
      <c r="P68" s="102"/>
      <c r="R68" s="102"/>
      <c r="S68" s="102"/>
      <c r="T68" s="22"/>
    </row>
    <row r="69" spans="1:20">
      <c r="A69" s="21"/>
      <c r="B69" s="102"/>
      <c r="C69" s="102"/>
      <c r="D69" s="102"/>
      <c r="E69" s="102"/>
      <c r="F69" s="22"/>
      <c r="H69" s="21"/>
      <c r="I69" s="102"/>
      <c r="J69" s="102"/>
      <c r="K69" s="102"/>
      <c r="L69" s="102"/>
      <c r="M69" s="22"/>
      <c r="O69" s="21"/>
      <c r="P69" s="102"/>
      <c r="Q69" s="102"/>
      <c r="R69" s="102"/>
      <c r="S69" s="102"/>
      <c r="T69" s="22"/>
    </row>
    <row r="70" spans="1:20">
      <c r="A70" s="21"/>
      <c r="B70" s="102"/>
      <c r="C70" s="102"/>
      <c r="D70" s="102"/>
      <c r="E70" s="102"/>
      <c r="F70" s="22"/>
      <c r="H70" s="21"/>
      <c r="I70" s="102"/>
      <c r="J70" s="102"/>
      <c r="K70" s="102"/>
      <c r="L70" s="102"/>
      <c r="M70" s="22"/>
      <c r="O70" s="21"/>
      <c r="P70" s="102"/>
      <c r="Q70" s="102"/>
      <c r="R70" s="102"/>
      <c r="S70" s="102"/>
      <c r="T70" s="22"/>
    </row>
    <row r="71" spans="1:20">
      <c r="A71" s="21"/>
      <c r="B71" s="102"/>
      <c r="C71" s="102"/>
      <c r="D71" s="102"/>
      <c r="E71" s="102"/>
      <c r="F71" s="22"/>
      <c r="H71" s="21"/>
      <c r="I71" s="102"/>
      <c r="J71" s="102"/>
      <c r="K71" s="102"/>
      <c r="L71" s="102"/>
      <c r="M71" s="22"/>
      <c r="O71" s="21"/>
      <c r="P71" s="102"/>
      <c r="Q71" s="102"/>
      <c r="R71" s="102"/>
      <c r="S71" s="102"/>
      <c r="T71" s="22"/>
    </row>
    <row r="72" spans="1:20">
      <c r="A72" s="21"/>
      <c r="B72" s="102"/>
      <c r="C72" s="102"/>
      <c r="D72" s="102"/>
      <c r="E72" s="102"/>
      <c r="F72" s="22"/>
      <c r="H72" s="21"/>
      <c r="I72" s="102"/>
      <c r="J72" s="102"/>
      <c r="K72" s="102"/>
      <c r="L72" s="102"/>
      <c r="M72" s="22"/>
      <c r="O72" s="21"/>
      <c r="P72" s="102"/>
      <c r="Q72" s="102"/>
      <c r="R72" s="102"/>
      <c r="S72" s="102"/>
      <c r="T72" s="22"/>
    </row>
    <row r="73" spans="1:20">
      <c r="A73" s="21"/>
      <c r="B73" s="102"/>
      <c r="C73" s="102"/>
      <c r="D73" s="102"/>
      <c r="E73" s="102"/>
      <c r="F73" s="22"/>
      <c r="H73" s="21"/>
      <c r="I73" s="102"/>
      <c r="J73" s="102"/>
      <c r="K73" s="102"/>
      <c r="L73" s="102"/>
      <c r="M73" s="22"/>
      <c r="O73" s="21"/>
      <c r="P73" s="102"/>
      <c r="Q73" s="102"/>
      <c r="R73" s="102"/>
      <c r="S73" s="102"/>
      <c r="T73" s="22"/>
    </row>
    <row r="74" spans="1:20">
      <c r="A74" s="21"/>
      <c r="B74" s="102"/>
      <c r="C74" s="102"/>
      <c r="D74" s="102"/>
      <c r="E74" s="102"/>
      <c r="F74" s="22"/>
      <c r="H74" s="21"/>
      <c r="I74" s="102"/>
      <c r="J74" s="102"/>
      <c r="K74" s="102"/>
      <c r="L74" s="102"/>
      <c r="M74" s="22"/>
      <c r="O74" s="21"/>
      <c r="P74" s="102"/>
      <c r="Q74" s="102"/>
      <c r="R74" s="102"/>
      <c r="S74" s="102"/>
      <c r="T74" s="22"/>
    </row>
    <row r="75" spans="1:20">
      <c r="A75" s="21"/>
      <c r="B75" s="102"/>
      <c r="C75" s="102"/>
      <c r="D75" s="102"/>
      <c r="E75" s="102"/>
      <c r="F75" s="22"/>
      <c r="H75" s="21"/>
      <c r="I75" s="102"/>
      <c r="J75" s="102"/>
      <c r="K75" s="102"/>
      <c r="L75" s="102"/>
      <c r="M75" s="22"/>
      <c r="O75" s="21"/>
      <c r="P75" s="102"/>
      <c r="Q75" s="102"/>
      <c r="R75" s="102"/>
      <c r="S75" s="102"/>
      <c r="T75" s="22"/>
    </row>
    <row r="76" spans="1:20">
      <c r="A76" s="21"/>
      <c r="B76" s="102"/>
      <c r="C76" s="102"/>
      <c r="D76" s="102"/>
      <c r="E76" s="102"/>
      <c r="F76" s="22"/>
      <c r="H76" s="21"/>
      <c r="I76" s="102"/>
      <c r="J76" s="102"/>
      <c r="K76" s="102"/>
      <c r="L76" s="102"/>
      <c r="M76" s="22"/>
      <c r="O76" s="21"/>
      <c r="P76" s="102"/>
      <c r="Q76" s="102"/>
      <c r="R76" s="102"/>
      <c r="S76" s="102"/>
      <c r="T76" s="22"/>
    </row>
    <row r="77" spans="1:20">
      <c r="A77" s="21"/>
      <c r="B77" s="102"/>
      <c r="C77" s="102"/>
      <c r="D77" s="102"/>
      <c r="E77" s="102"/>
      <c r="F77" s="22"/>
      <c r="H77" s="21"/>
      <c r="I77" s="102"/>
      <c r="J77" s="102"/>
      <c r="K77" s="102"/>
      <c r="L77" s="102"/>
      <c r="M77" s="22"/>
      <c r="O77" s="21"/>
      <c r="P77" s="102"/>
      <c r="Q77" s="102"/>
      <c r="R77" s="102"/>
      <c r="S77" s="102"/>
      <c r="T77" s="22"/>
    </row>
    <row r="78" spans="1:20">
      <c r="A78" s="21"/>
      <c r="B78" s="102"/>
      <c r="C78" s="102"/>
      <c r="D78" s="102"/>
      <c r="E78" s="102"/>
      <c r="F78" s="22"/>
      <c r="H78" s="21"/>
      <c r="I78" s="102"/>
      <c r="J78" s="102"/>
      <c r="K78" s="102"/>
      <c r="L78" s="102"/>
      <c r="M78" s="22"/>
      <c r="O78" s="21"/>
      <c r="P78" s="102"/>
      <c r="Q78" s="102"/>
      <c r="R78" s="102"/>
      <c r="S78" s="102"/>
      <c r="T78" s="22"/>
    </row>
    <row r="79" spans="1:20">
      <c r="A79" s="21"/>
      <c r="B79" s="102"/>
      <c r="C79" s="102"/>
      <c r="D79" s="102"/>
      <c r="E79" s="102"/>
      <c r="F79" s="22"/>
      <c r="H79" s="21"/>
      <c r="I79" s="102"/>
      <c r="J79" s="102"/>
      <c r="K79" s="102"/>
      <c r="L79" s="102"/>
      <c r="M79" s="22"/>
      <c r="O79" s="21"/>
      <c r="P79" s="102"/>
      <c r="Q79" s="102"/>
      <c r="R79" s="102"/>
      <c r="S79" s="102"/>
      <c r="T79" s="22"/>
    </row>
    <row r="80" spans="1:20">
      <c r="A80" s="21"/>
      <c r="B80" s="102"/>
      <c r="C80" s="102"/>
      <c r="D80" s="102"/>
      <c r="E80" s="102"/>
      <c r="F80" s="22"/>
      <c r="H80" s="21"/>
      <c r="I80" s="102"/>
      <c r="J80" s="102"/>
      <c r="K80" s="102"/>
      <c r="L80" s="102"/>
      <c r="M80" s="22"/>
      <c r="O80" s="21"/>
      <c r="P80" s="102"/>
      <c r="Q80" s="102"/>
      <c r="R80" s="102"/>
      <c r="S80" s="102"/>
      <c r="T80" s="22"/>
    </row>
    <row r="81" spans="1:20">
      <c r="A81" s="21"/>
      <c r="B81" s="102"/>
      <c r="C81" s="102"/>
      <c r="D81" s="102"/>
      <c r="E81" s="102"/>
      <c r="F81" s="22"/>
      <c r="H81" s="21"/>
      <c r="I81" s="102"/>
      <c r="J81" s="102"/>
      <c r="K81" s="102"/>
      <c r="L81" s="102"/>
      <c r="M81" s="22"/>
      <c r="O81" s="21"/>
      <c r="P81" s="102"/>
      <c r="Q81" s="102"/>
      <c r="R81" s="102"/>
      <c r="S81" s="102"/>
      <c r="T81" s="22"/>
    </row>
    <row r="82" spans="1:20">
      <c r="A82" s="21"/>
      <c r="B82" s="102"/>
      <c r="C82" s="102"/>
      <c r="D82" s="102"/>
      <c r="E82" s="102"/>
      <c r="F82" s="22"/>
      <c r="H82" s="21"/>
      <c r="I82" s="102"/>
      <c r="J82" s="102"/>
      <c r="K82" s="102"/>
      <c r="L82" s="102"/>
      <c r="M82" s="22"/>
      <c r="O82" s="21"/>
      <c r="P82" s="102"/>
      <c r="Q82" s="102"/>
      <c r="R82" s="102"/>
      <c r="S82" s="102"/>
      <c r="T82" s="22"/>
    </row>
    <row r="83" spans="1:20">
      <c r="A83" s="21"/>
      <c r="B83" s="102"/>
      <c r="C83" s="102"/>
      <c r="D83" s="102"/>
      <c r="E83" s="102"/>
      <c r="F83" s="22"/>
      <c r="H83" s="21"/>
      <c r="I83" s="102"/>
      <c r="J83" s="102"/>
      <c r="K83" s="102"/>
      <c r="L83" s="102"/>
      <c r="M83" s="22"/>
      <c r="O83" s="21"/>
      <c r="P83" s="102"/>
      <c r="Q83" s="102"/>
      <c r="R83" s="102"/>
      <c r="S83" s="102"/>
      <c r="T83" s="22"/>
    </row>
    <row r="84" spans="1:20">
      <c r="A84" s="21"/>
      <c r="B84" s="102"/>
      <c r="C84" s="102"/>
      <c r="D84" s="102"/>
      <c r="E84" s="102"/>
      <c r="F84" s="22"/>
      <c r="H84" s="21"/>
      <c r="I84" s="102"/>
      <c r="J84" s="102"/>
      <c r="K84" s="102"/>
      <c r="L84" s="102"/>
      <c r="M84" s="22"/>
      <c r="O84" s="21"/>
      <c r="P84" s="102"/>
      <c r="Q84" s="102"/>
      <c r="R84" s="102"/>
      <c r="S84" s="102"/>
      <c r="T84" s="22"/>
    </row>
    <row r="85" spans="1:20">
      <c r="A85" s="21"/>
      <c r="B85" s="102"/>
      <c r="C85" s="102"/>
      <c r="D85" s="102"/>
      <c r="E85" s="102"/>
      <c r="F85" s="22"/>
      <c r="H85" s="21"/>
      <c r="I85" s="102"/>
      <c r="J85" s="102"/>
      <c r="K85" s="102"/>
      <c r="L85" s="102"/>
      <c r="M85" s="22"/>
      <c r="O85" s="21"/>
      <c r="P85" s="102"/>
      <c r="Q85" s="102"/>
      <c r="R85" s="102"/>
      <c r="S85" s="102"/>
      <c r="T85" s="22"/>
    </row>
    <row r="86" spans="1:20">
      <c r="A86" s="21"/>
      <c r="B86" s="102"/>
      <c r="C86" s="102"/>
      <c r="D86" s="102"/>
      <c r="E86" s="102"/>
      <c r="F86" s="22"/>
      <c r="H86" s="21"/>
      <c r="I86" s="102"/>
      <c r="J86" s="102"/>
      <c r="K86" s="102"/>
      <c r="L86" s="102"/>
      <c r="M86" s="22"/>
      <c r="O86" s="21"/>
      <c r="P86" s="102"/>
      <c r="Q86" s="102"/>
      <c r="R86" s="102"/>
      <c r="S86" s="102"/>
      <c r="T86" s="22"/>
    </row>
    <row r="87" spans="1:20">
      <c r="A87" s="21"/>
      <c r="B87" s="102"/>
      <c r="C87" s="102"/>
      <c r="D87" s="102"/>
      <c r="E87" s="102"/>
      <c r="F87" s="22"/>
      <c r="H87" s="21"/>
      <c r="I87" s="102"/>
      <c r="J87" s="102"/>
      <c r="K87" s="102"/>
      <c r="L87" s="102"/>
      <c r="M87" s="22"/>
      <c r="O87" s="21"/>
      <c r="P87" s="102"/>
      <c r="Q87" s="102"/>
      <c r="R87" s="102"/>
      <c r="S87" s="102"/>
      <c r="T87" s="22"/>
    </row>
    <row r="88" spans="1:20">
      <c r="A88" s="21"/>
      <c r="B88" s="102"/>
      <c r="C88" s="102"/>
      <c r="D88" s="102"/>
      <c r="E88" s="102"/>
      <c r="F88" s="22"/>
      <c r="H88" s="21"/>
      <c r="I88" s="102"/>
      <c r="J88" s="102"/>
      <c r="K88" s="102"/>
      <c r="L88" s="102"/>
      <c r="M88" s="22"/>
      <c r="O88" s="21"/>
      <c r="P88" s="102"/>
      <c r="Q88" s="102"/>
      <c r="R88" s="102"/>
      <c r="S88" s="102"/>
      <c r="T88" s="22"/>
    </row>
    <row r="89" spans="1:20" ht="14" thickBot="1">
      <c r="A89" s="195"/>
      <c r="B89" s="196"/>
      <c r="C89" s="196"/>
      <c r="D89" s="196"/>
      <c r="E89" s="196"/>
      <c r="F89" s="197"/>
      <c r="H89" s="195"/>
      <c r="I89" s="196"/>
      <c r="J89" s="196"/>
      <c r="K89" s="196"/>
      <c r="L89" s="196"/>
      <c r="M89" s="197"/>
      <c r="O89" s="195"/>
      <c r="P89" s="196"/>
      <c r="Q89" s="196"/>
      <c r="R89" s="196"/>
      <c r="S89" s="196"/>
      <c r="T89" s="197"/>
    </row>
  </sheetData>
  <mergeCells count="108">
    <mergeCell ref="A39:F39"/>
    <mergeCell ref="H39:M39"/>
    <mergeCell ref="O39:T39"/>
    <mergeCell ref="A1:F1"/>
    <mergeCell ref="H1:M1"/>
    <mergeCell ref="O1:T1"/>
    <mergeCell ref="A3:F3"/>
    <mergeCell ref="H3:M3"/>
    <mergeCell ref="O3:T3"/>
    <mergeCell ref="A7:B7"/>
    <mergeCell ref="H7:I7"/>
    <mergeCell ref="O7:P7"/>
    <mergeCell ref="A8:B8"/>
    <mergeCell ref="H8:I8"/>
    <mergeCell ref="O8:P8"/>
    <mergeCell ref="A4:C4"/>
    <mergeCell ref="H4:J4"/>
    <mergeCell ref="O4:Q4"/>
    <mergeCell ref="A6:B6"/>
    <mergeCell ref="H6:I6"/>
    <mergeCell ref="O6:P6"/>
    <mergeCell ref="A11:B11"/>
    <mergeCell ref="H11:I11"/>
    <mergeCell ref="O11:P11"/>
    <mergeCell ref="A12:B12"/>
    <mergeCell ref="H12:I12"/>
    <mergeCell ref="O12:P12"/>
    <mergeCell ref="A9:B9"/>
    <mergeCell ref="H9:I9"/>
    <mergeCell ref="O9:P9"/>
    <mergeCell ref="A10:B10"/>
    <mergeCell ref="H10:I10"/>
    <mergeCell ref="O10:P10"/>
    <mergeCell ref="A15:B15"/>
    <mergeCell ref="H15:I15"/>
    <mergeCell ref="O15:P15"/>
    <mergeCell ref="A16:B16"/>
    <mergeCell ref="H16:I16"/>
    <mergeCell ref="O16:P16"/>
    <mergeCell ref="A13:B13"/>
    <mergeCell ref="H13:I13"/>
    <mergeCell ref="O13:P13"/>
    <mergeCell ref="A14:B14"/>
    <mergeCell ref="H14:I14"/>
    <mergeCell ref="O14:P14"/>
    <mergeCell ref="A19:B19"/>
    <mergeCell ref="H19:I19"/>
    <mergeCell ref="O19:P19"/>
    <mergeCell ref="A20:B20"/>
    <mergeCell ref="H20:I20"/>
    <mergeCell ref="O20:P20"/>
    <mergeCell ref="A17:B17"/>
    <mergeCell ref="H17:I17"/>
    <mergeCell ref="O17:P17"/>
    <mergeCell ref="A18:B18"/>
    <mergeCell ref="H18:I18"/>
    <mergeCell ref="O18:P18"/>
    <mergeCell ref="B23:F23"/>
    <mergeCell ref="I23:M23"/>
    <mergeCell ref="P23:T23"/>
    <mergeCell ref="B24:F24"/>
    <mergeCell ref="I24:M24"/>
    <mergeCell ref="P24:T24"/>
    <mergeCell ref="A21:F21"/>
    <mergeCell ref="H21:M21"/>
    <mergeCell ref="O21:T21"/>
    <mergeCell ref="B22:F22"/>
    <mergeCell ref="I22:M22"/>
    <mergeCell ref="P22:T22"/>
    <mergeCell ref="B27:F27"/>
    <mergeCell ref="I27:M27"/>
    <mergeCell ref="P27:T27"/>
    <mergeCell ref="B28:F28"/>
    <mergeCell ref="I28:M28"/>
    <mergeCell ref="P28:T28"/>
    <mergeCell ref="B25:F25"/>
    <mergeCell ref="I25:M25"/>
    <mergeCell ref="P25:T25"/>
    <mergeCell ref="B26:F26"/>
    <mergeCell ref="I26:M26"/>
    <mergeCell ref="P26:T26"/>
    <mergeCell ref="B31:F31"/>
    <mergeCell ref="I31:M31"/>
    <mergeCell ref="P31:T31"/>
    <mergeCell ref="B32:F32"/>
    <mergeCell ref="I32:M32"/>
    <mergeCell ref="P32:T32"/>
    <mergeCell ref="B29:F29"/>
    <mergeCell ref="I29:M29"/>
    <mergeCell ref="P29:T29"/>
    <mergeCell ref="B30:F30"/>
    <mergeCell ref="I30:M30"/>
    <mergeCell ref="P30:T30"/>
    <mergeCell ref="B36:F36"/>
    <mergeCell ref="I36:M36"/>
    <mergeCell ref="P36:T36"/>
    <mergeCell ref="B37:F37"/>
    <mergeCell ref="I37:M37"/>
    <mergeCell ref="P37:T37"/>
    <mergeCell ref="B33:F33"/>
    <mergeCell ref="I33:M33"/>
    <mergeCell ref="P33:T33"/>
    <mergeCell ref="I34:M34"/>
    <mergeCell ref="P34:T34"/>
    <mergeCell ref="B35:F35"/>
    <mergeCell ref="I35:M35"/>
    <mergeCell ref="P35:T35"/>
    <mergeCell ref="B34:F34"/>
  </mergeCells>
  <pageMargins left="0.23622047244094491" right="0.11811023622047245" top="0.70866141732283472" bottom="0.11811023622047245" header="0.31496062992125984" footer="0.11811023622047245"/>
  <pageSetup paperSize="9" scale="70" orientation="landscape" r:id="rId1"/>
  <headerFooter>
    <oddHeader>&amp;C&amp;16Fredag</oddHeader>
  </headerFooter>
  <rowBreaks count="1" manualBreakCount="1">
    <brk id="38" max="16383" man="1"/>
  </rowBreaks>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15</vt:i4>
      </vt:variant>
      <vt:variant>
        <vt:lpstr>Navngivne områder</vt:lpstr>
      </vt:variant>
      <vt:variant>
        <vt:i4>5</vt:i4>
      </vt:variant>
    </vt:vector>
  </HeadingPairs>
  <TitlesOfParts>
    <vt:vector size="20" baseType="lpstr">
      <vt:lpstr>Velkomst</vt:lpstr>
      <vt:lpstr>Indkøbsliste</vt:lpstr>
      <vt:lpstr>Burgere</vt:lpstr>
      <vt:lpstr>Satayspyd mv.</vt:lpstr>
      <vt:lpstr>Marokkanske Kødboller</vt:lpstr>
      <vt:lpstr>Bjarkes Afrikagryde</vt:lpstr>
      <vt:lpstr>Gurregryde</vt:lpstr>
      <vt:lpstr>Medisterpølse</vt:lpstr>
      <vt:lpstr>Kyllingelår</vt:lpstr>
      <vt:lpstr>Ekstra Desserter</vt:lpstr>
      <vt:lpstr>Chili Con Carne</vt:lpstr>
      <vt:lpstr>Boller i Karry</vt:lpstr>
      <vt:lpstr>Boller i Karry (2)</vt:lpstr>
      <vt:lpstr>Blank</vt:lpstr>
      <vt:lpstr>Ark1</vt:lpstr>
      <vt:lpstr>'Bjarkes Afrikagryde'!Udskriftsområde</vt:lpstr>
      <vt:lpstr>Kyllingelår!Udskriftsområde</vt:lpstr>
      <vt:lpstr>'Marokkanske Kødboller'!Udskriftsområde</vt:lpstr>
      <vt:lpstr>'Satayspyd mv.'!Udskriftsområde</vt:lpstr>
      <vt:lpstr>Velkomst!Udskriftsområde</vt:lpstr>
    </vt:vector>
  </TitlesOfParts>
  <Company>Flux</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Monna</dc:creator>
  <cp:lastModifiedBy>Microsoft Office User</cp:lastModifiedBy>
  <cp:lastPrinted>2019-06-09T11:58:46Z</cp:lastPrinted>
  <dcterms:created xsi:type="dcterms:W3CDTF">2007-05-29T14:35:29Z</dcterms:created>
  <dcterms:modified xsi:type="dcterms:W3CDTF">2019-06-12T20:22:34Z</dcterms:modified>
</cp:coreProperties>
</file>